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1DAD89A5-BF33-42BF-A8E4-3BC2905A89CA}" xr6:coauthVersionLast="47" xr6:coauthVersionMax="47" xr10:uidLastSave="{00000000-0000-0000-0000-000000000000}"/>
  <bookViews>
    <workbookView xWindow="-120" yWindow="-120" windowWidth="20730" windowHeight="11160" tabRatio="1000" xr2:uid="{00000000-000D-0000-FFFF-FFFF00000000}"/>
  </bookViews>
  <sheets>
    <sheet name="Sheet4" sheetId="124" r:id="rId1"/>
    <sheet name="Responsibility Page" sheetId="108" r:id="rId2"/>
    <sheet name="Stat of Fin Performance 1" sheetId="69" state="hidden" r:id="rId3"/>
    <sheet name="SoFPe" sheetId="68" r:id="rId4"/>
    <sheet name="SoFPo" sheetId="51" r:id="rId5"/>
    <sheet name="SNAE" sheetId="53" r:id="rId6"/>
    <sheet name="SoCf" sheetId="75" r:id="rId7"/>
    <sheet name="SCBA" sheetId="101" r:id="rId8"/>
    <sheet name="RoCf"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Note12a" sheetId="47" state="hidden" r:id="rId17"/>
    <sheet name="Note13" sheetId="44" state="hidden" r:id="rId18"/>
    <sheet name="Note14" sheetId="92" state="hidden" r:id="rId19"/>
    <sheet name="5" sheetId="41" r:id="rId20"/>
    <sheet name="6" sheetId="40" r:id="rId21"/>
    <sheet name="Note17" sheetId="39" state="hidden" r:id="rId22"/>
    <sheet name="7" sheetId="114" r:id="rId23"/>
    <sheet name="8a" sheetId="21" r:id="rId24"/>
    <sheet name="9" sheetId="32" r:id="rId25"/>
    <sheet name="10a" sheetId="97" r:id="rId26"/>
    <sheet name="11" sheetId="17" r:id="rId27"/>
    <sheet name="11a" sheetId="115" r:id="rId28"/>
    <sheet name="11b" sheetId="116" r:id="rId29"/>
    <sheet name="12a" sheetId="91" r:id="rId30"/>
    <sheet name="13" sheetId="121" r:id="rId31"/>
    <sheet name="Sheet1" sheetId="122" r:id="rId32"/>
    <sheet name="Sheet3" sheetId="123" r:id="rId33"/>
    <sheet name="Note20" sheetId="29" state="hidden" r:id="rId34"/>
    <sheet name="Note20 (b)" sheetId="118" state="hidden" r:id="rId35"/>
    <sheet name="Note20 (C)" sheetId="120" state="hidden" r:id="rId36"/>
    <sheet name="Note 21" sheetId="25" state="hidden" r:id="rId37"/>
    <sheet name="Note22" sheetId="100" state="hidden" r:id="rId38"/>
    <sheet name="Sheet2" sheetId="113" state="hidden" r:id="rId39"/>
    <sheet name="Note 24" sheetId="19" state="hidden" r:id="rId40"/>
    <sheet name="Note 25c" sheetId="117" state="hidden" r:id="rId41"/>
    <sheet name="Note 26" sheetId="16" state="hidden" r:id="rId42"/>
    <sheet name="Note 27" sheetId="15" state="hidden" r:id="rId43"/>
    <sheet name="Note 28" sheetId="10" state="hidden" r:id="rId44"/>
    <sheet name="Note 28a" sheetId="89" state="hidden" r:id="rId45"/>
    <sheet name="Note 28 b" sheetId="90" state="hidden" r:id="rId46"/>
    <sheet name="observation" sheetId="119" state="hidden" r:id="rId47"/>
  </sheets>
  <definedNames>
    <definedName name="_xlnm.Print_Area" localSheetId="11">'1'!$A$1:$F$17</definedName>
    <definedName name="_xlnm.Print_Area" localSheetId="9">'1- 5 Gen Inf about Reporting En'!$A$1:$C$53</definedName>
    <definedName name="_xlnm.Print_Area" localSheetId="25">'10a'!$A$1:$D$12</definedName>
    <definedName name="_xlnm.Print_Area" localSheetId="26">'11'!$A$1:$D$13</definedName>
    <definedName name="_xlnm.Print_Area" localSheetId="27">'11a'!$A$1:$D$11</definedName>
    <definedName name="_xlnm.Print_Area" localSheetId="28">'11b'!$A$1:$D$11</definedName>
    <definedName name="_xlnm.Print_Area" localSheetId="29">'12a'!$A$1:$D$13</definedName>
    <definedName name="_xlnm.Print_Area" localSheetId="12">'1A'!$A$1:$I$20</definedName>
    <definedName name="_xlnm.Print_Area" localSheetId="13">'2'!$A$1:$F$13</definedName>
    <definedName name="_xlnm.Print_Area" localSheetId="14">'2A'!$A$1:$D$22</definedName>
    <definedName name="_xlnm.Print_Area" localSheetId="15">'3'!$A$1:$F$31</definedName>
    <definedName name="_xlnm.Print_Area" localSheetId="10">'6 - 8 Significant Acting Polici'!$A$1:$C$171</definedName>
    <definedName name="_xlnm.Print_Area" localSheetId="22">'7'!$A$1:$F$46</definedName>
    <definedName name="_xlnm.Print_Area" localSheetId="23">'8a'!$A$1:$L$34</definedName>
    <definedName name="_xlnm.Print_Area" localSheetId="24">'9'!$A$1:$F$15</definedName>
    <definedName name="_xlnm.Print_Area" localSheetId="36">'Note 21'!$A$1:$D$11</definedName>
    <definedName name="_xlnm.Print_Area" localSheetId="39">'Note 24'!$A$1:$D$10</definedName>
    <definedName name="_xlnm.Print_Area" localSheetId="40">'Note 25c'!$A$1:$D$12</definedName>
    <definedName name="_xlnm.Print_Area" localSheetId="41">'Note 26'!$A$1:$D$12</definedName>
    <definedName name="_xlnm.Print_Area" localSheetId="42">'Note 27'!$A$1:$D$13</definedName>
    <definedName name="_xlnm.Print_Area" localSheetId="43">'Note 28'!$A$1:$D$12</definedName>
    <definedName name="_xlnm.Print_Area" localSheetId="45">'Note 28 b'!$A$1:$G$23</definedName>
    <definedName name="_xlnm.Print_Area" localSheetId="44">'Note 28a'!$A$1:$F$14</definedName>
    <definedName name="_xlnm.Print_Area" localSheetId="21">Note17!$A$1:$F$440</definedName>
    <definedName name="_xlnm.Print_Area" localSheetId="33">Note20!$A$1:$K$11</definedName>
    <definedName name="_xlnm.Print_Area" localSheetId="34">'Note20 (b)'!$A$1:$D$10</definedName>
    <definedName name="_xlnm.Print_Area" localSheetId="35">'Note20 (C)'!$A$1:$F$22</definedName>
    <definedName name="_xlnm.Print_Area" localSheetId="37">Note22!$A$1:$G$21</definedName>
    <definedName name="_xlnm.Print_Area" localSheetId="1">'Responsibility Page'!#REF!</definedName>
    <definedName name="_xlnm.Print_Area" localSheetId="8">RoCf!$A$1:$C$27</definedName>
    <definedName name="_xlnm.Print_Area" localSheetId="7">SCBA!$A$1:$I$46</definedName>
    <definedName name="_xlnm.Print_Area" localSheetId="5">SNAE!$A$1:$E$23</definedName>
    <definedName name="_xlnm.Print_Area" localSheetId="6">SoCf!$A$1:$D$51</definedName>
    <definedName name="_xlnm.Print_Area" localSheetId="4">SoFPo!$A$1:$F$48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6" i="41" l="1"/>
  <c r="G11" i="41"/>
  <c r="D22" i="75"/>
  <c r="C22" i="75"/>
  <c r="D7" i="91" l="1"/>
  <c r="D10" i="53"/>
  <c r="C10" i="53"/>
  <c r="C20" i="107"/>
  <c r="D39" i="75" l="1"/>
  <c r="D9" i="116" l="1"/>
  <c r="H16" i="101" l="1"/>
  <c r="F19" i="68"/>
  <c r="C12" i="40" l="1"/>
  <c r="C5" i="107"/>
  <c r="E5" i="51"/>
  <c r="C5" i="51"/>
  <c r="A2" i="75" l="1"/>
  <c r="A2" i="51"/>
  <c r="C6" i="49"/>
  <c r="C7" i="104"/>
  <c r="J9" i="29"/>
  <c r="I9" i="29"/>
  <c r="K7" i="29"/>
  <c r="K6" i="29"/>
  <c r="K9" i="29" s="1"/>
  <c r="A31" i="68" l="1"/>
  <c r="A21" i="53" s="1"/>
  <c r="A49" i="75" s="1"/>
  <c r="A44" i="101" s="1"/>
  <c r="A32" i="68"/>
  <c r="D9" i="115" l="1"/>
  <c r="F16" i="101" l="1"/>
  <c r="A22" i="53"/>
  <c r="A50" i="75" s="1"/>
  <c r="A45" i="101" s="1"/>
  <c r="A20" i="53"/>
  <c r="A48" i="75" s="1"/>
  <c r="A43" i="101" s="1"/>
  <c r="D12" i="40" l="1"/>
  <c r="C9" i="116"/>
  <c r="F16" i="41"/>
  <c r="E16" i="41"/>
  <c r="D16" i="41"/>
  <c r="D11" i="41"/>
  <c r="E11" i="41"/>
  <c r="D18" i="41" l="1"/>
  <c r="E18" i="41"/>
  <c r="F6" i="49" l="1"/>
  <c r="D6" i="103" s="1"/>
  <c r="F6" i="48" s="1"/>
  <c r="F8" i="104"/>
  <c r="C6" i="103"/>
  <c r="C6" i="48" s="1"/>
  <c r="E20" i="120"/>
  <c r="C6" i="118" s="1"/>
  <c r="C8" i="118" s="1"/>
  <c r="F20" i="120"/>
  <c r="H16" i="41" l="1"/>
  <c r="D8" i="118"/>
  <c r="F6" i="44" l="1"/>
  <c r="F6" i="92" s="1"/>
  <c r="C6" i="44"/>
  <c r="C6" i="92" s="1"/>
  <c r="G29" i="101"/>
  <c r="G20" i="101"/>
  <c r="I20" i="101" s="1"/>
  <c r="D32" i="75" l="1"/>
  <c r="C10" i="117"/>
  <c r="D10" i="117"/>
  <c r="E14" i="51"/>
  <c r="F11" i="51"/>
  <c r="E11" i="32"/>
  <c r="E10" i="32"/>
  <c r="E9" i="32"/>
  <c r="C12" i="32"/>
  <c r="E14" i="90"/>
  <c r="D11" i="16"/>
  <c r="E25" i="51" s="1"/>
  <c r="C11" i="16"/>
  <c r="L21" i="21"/>
  <c r="A24" i="21"/>
  <c r="A30" i="21" s="1"/>
  <c r="A19" i="21"/>
  <c r="A27" i="21" s="1"/>
  <c r="F10" i="100"/>
  <c r="E10" i="100"/>
  <c r="C10" i="100"/>
  <c r="C9" i="115" l="1"/>
  <c r="F10" i="40" l="1"/>
  <c r="H6" i="41"/>
  <c r="C6" i="41"/>
  <c r="E10" i="44"/>
  <c r="E9" i="44"/>
  <c r="E8" i="44"/>
  <c r="C6" i="40" l="1"/>
  <c r="C6" i="114" s="1"/>
  <c r="C6" i="121"/>
  <c r="G6" i="40"/>
  <c r="F6" i="39" s="1"/>
  <c r="F6" i="32" s="1"/>
  <c r="D6" i="25" s="1"/>
  <c r="F10" i="92"/>
  <c r="E10" i="92"/>
  <c r="D10" i="92"/>
  <c r="C10" i="92"/>
  <c r="C6" i="39" l="1"/>
  <c r="C6" i="32" s="1"/>
  <c r="C6" i="97" s="1"/>
  <c r="C46" i="114"/>
  <c r="F6" i="114"/>
  <c r="D5" i="118"/>
  <c r="F5" i="120"/>
  <c r="D6" i="97"/>
  <c r="D6" i="19"/>
  <c r="E19" i="101"/>
  <c r="C6" i="25" l="1"/>
  <c r="C6" i="19" s="1"/>
  <c r="C6" i="116" s="1"/>
  <c r="G19" i="101"/>
  <c r="D6" i="116"/>
  <c r="D6" i="115"/>
  <c r="D6" i="117"/>
  <c r="D6" i="17"/>
  <c r="D6" i="16" s="1"/>
  <c r="D6" i="15" s="1"/>
  <c r="D6" i="10" s="1"/>
  <c r="F6" i="89" s="1"/>
  <c r="A1" i="75"/>
  <c r="A1" i="107" s="1"/>
  <c r="A1" i="101" s="1"/>
  <c r="A1" i="111" s="1"/>
  <c r="A1" i="112" s="1"/>
  <c r="A1" i="104" s="1"/>
  <c r="A1" i="50" s="1"/>
  <c r="A1" i="49" s="1"/>
  <c r="A1" i="103" s="1"/>
  <c r="A1" i="51"/>
  <c r="A1" i="53" s="1"/>
  <c r="A1" i="47" l="1"/>
  <c r="A1" i="44" s="1"/>
  <c r="A1" i="92" s="1"/>
  <c r="A1" i="48"/>
  <c r="A1" i="41"/>
  <c r="A1" i="40" s="1"/>
  <c r="A1" i="39" s="1"/>
  <c r="A1" i="32" s="1"/>
  <c r="A1" i="97" s="1"/>
  <c r="A1" i="29" s="1"/>
  <c r="C6" i="117"/>
  <c r="C6" i="17"/>
  <c r="C6" i="16" s="1"/>
  <c r="C6" i="15" s="1"/>
  <c r="C6" i="10" s="1"/>
  <c r="C6" i="89" s="1"/>
  <c r="C6" i="115"/>
  <c r="D14" i="75"/>
  <c r="C14" i="51"/>
  <c r="C434" i="39"/>
  <c r="C59" i="39"/>
  <c r="C118" i="39"/>
  <c r="C177" i="39"/>
  <c r="C236" i="39"/>
  <c r="C295" i="39"/>
  <c r="C352" i="39"/>
  <c r="C411" i="39"/>
  <c r="A1" i="121" l="1"/>
  <c r="D23" i="75"/>
  <c r="A1" i="114"/>
  <c r="C436" i="39"/>
  <c r="C439" i="39" s="1"/>
  <c r="A1" i="120"/>
  <c r="A1" i="118"/>
  <c r="A1" i="25"/>
  <c r="A1" i="100" s="1"/>
  <c r="A1" i="21" s="1"/>
  <c r="E21" i="101"/>
  <c r="A1" i="19" l="1"/>
  <c r="A1" i="115" l="1"/>
  <c r="A1" i="17"/>
  <c r="A1" i="16" s="1"/>
  <c r="A1" i="15" s="1"/>
  <c r="A1" i="10" s="1"/>
  <c r="A1" i="89" s="1"/>
  <c r="A1" i="90" s="1"/>
  <c r="A1" i="117"/>
  <c r="A1" i="116"/>
  <c r="A1" i="91" l="1"/>
  <c r="L20" i="21"/>
  <c r="E21" i="113"/>
  <c r="C21" i="113"/>
  <c r="B21" i="113"/>
  <c r="E9" i="113"/>
  <c r="E12" i="113" s="1"/>
  <c r="D9" i="113"/>
  <c r="D17" i="113" s="1"/>
  <c r="D21" i="113" s="1"/>
  <c r="C9" i="113"/>
  <c r="C12" i="113" s="1"/>
  <c r="B9" i="113"/>
  <c r="F8" i="113"/>
  <c r="F7" i="113"/>
  <c r="F6" i="113"/>
  <c r="F5" i="113"/>
  <c r="F4" i="113"/>
  <c r="F3" i="113"/>
  <c r="F9" i="113" l="1"/>
  <c r="G10" i="113" s="1"/>
  <c r="D12" i="113"/>
  <c r="C32" i="75"/>
  <c r="E35" i="101"/>
  <c r="E30" i="101"/>
  <c r="I29" i="101"/>
  <c r="E37" i="101" l="1"/>
  <c r="H35" i="101"/>
  <c r="G315" i="39" l="1"/>
  <c r="F10" i="49" l="1"/>
  <c r="D10" i="49"/>
  <c r="E10" i="49" l="1"/>
  <c r="C10" i="49"/>
  <c r="D9" i="19" l="1"/>
  <c r="E17" i="51" s="1"/>
  <c r="F18" i="51" s="1"/>
  <c r="F20" i="51" s="1"/>
  <c r="C17" i="100" l="1"/>
  <c r="C19" i="100" s="1"/>
  <c r="F15" i="100"/>
  <c r="G15" i="100" s="1"/>
  <c r="F14" i="100"/>
  <c r="G14" i="100" s="1"/>
  <c r="A14" i="100"/>
  <c r="A15" i="100" s="1"/>
  <c r="F13" i="100"/>
  <c r="G8" i="100"/>
  <c r="C26" i="107" l="1"/>
  <c r="G17" i="100"/>
  <c r="G19" i="100" s="1"/>
  <c r="E19" i="68" s="1"/>
  <c r="F17" i="100"/>
  <c r="F19" i="100" s="1"/>
  <c r="C15" i="51" s="1"/>
  <c r="C9" i="51" l="1"/>
  <c r="D11" i="51" s="1"/>
  <c r="C9" i="107"/>
  <c r="D12" i="89" l="1"/>
  <c r="E9" i="89"/>
  <c r="E10" i="89"/>
  <c r="E8" i="89"/>
  <c r="E12" i="89" l="1"/>
  <c r="F12" i="32" l="1"/>
  <c r="E12" i="32"/>
  <c r="D12" i="32"/>
  <c r="G10" i="90"/>
  <c r="G14" i="90"/>
  <c r="C18" i="90"/>
  <c r="D18" i="90"/>
  <c r="A8" i="90"/>
  <c r="A9" i="90" s="1"/>
  <c r="A10" i="90" s="1"/>
  <c r="A11" i="90" s="1"/>
  <c r="A12" i="90" s="1"/>
  <c r="A13" i="90" s="1"/>
  <c r="A14" i="90" s="1"/>
  <c r="A15" i="90" s="1"/>
  <c r="A16" i="90" s="1"/>
  <c r="F12" i="89"/>
  <c r="D7" i="10" s="1"/>
  <c r="D10" i="10" s="1"/>
  <c r="C12" i="89"/>
  <c r="E16" i="90"/>
  <c r="G16" i="90" s="1"/>
  <c r="E15" i="90"/>
  <c r="G15" i="90" s="1"/>
  <c r="E13" i="90"/>
  <c r="G13" i="90" s="1"/>
  <c r="E12" i="90"/>
  <c r="G12" i="90" s="1"/>
  <c r="E11" i="90"/>
  <c r="G11" i="90" s="1"/>
  <c r="E9" i="90"/>
  <c r="G9" i="90" s="1"/>
  <c r="E8" i="90"/>
  <c r="G8" i="90" s="1"/>
  <c r="E7" i="90"/>
  <c r="G7" i="90" s="1"/>
  <c r="C10" i="15"/>
  <c r="D10" i="15"/>
  <c r="E26" i="51" s="1"/>
  <c r="F27" i="51" s="1"/>
  <c r="E6" i="53" l="1"/>
  <c r="E10" i="53" s="1"/>
  <c r="F40" i="51"/>
  <c r="F31" i="51"/>
  <c r="F33" i="51" s="1"/>
  <c r="F35" i="51" s="1"/>
  <c r="G18" i="90"/>
  <c r="G21" i="90" s="1"/>
  <c r="C8" i="10" s="1"/>
  <c r="C10" i="10" s="1"/>
  <c r="C14" i="107" s="1"/>
  <c r="E18" i="90"/>
  <c r="G12" i="40"/>
  <c r="C16" i="41"/>
  <c r="H11" i="41"/>
  <c r="F11" i="41"/>
  <c r="F18" i="41" s="1"/>
  <c r="C11" i="41"/>
  <c r="F12" i="44"/>
  <c r="E12" i="44"/>
  <c r="D12" i="44"/>
  <c r="F11" i="68" s="1"/>
  <c r="F12" i="68" s="1"/>
  <c r="F24" i="68" s="1"/>
  <c r="F25" i="68" s="1"/>
  <c r="F26" i="68" s="1"/>
  <c r="C12" i="44"/>
  <c r="L12" i="21"/>
  <c r="C18" i="41" l="1"/>
  <c r="C30" i="51"/>
  <c r="D31" i="51" s="1"/>
  <c r="F41" i="51"/>
  <c r="H18" i="41"/>
  <c r="H19" i="101"/>
  <c r="C12" i="75"/>
  <c r="A9" i="44"/>
  <c r="A10" i="44" s="1"/>
  <c r="H21" i="101" l="1"/>
  <c r="I19" i="101"/>
  <c r="C15" i="107" l="1"/>
  <c r="E12" i="68" l="1"/>
  <c r="C14" i="75"/>
  <c r="C23" i="75" s="1"/>
  <c r="E24" i="69"/>
  <c r="E31" i="69"/>
  <c r="E12" i="69"/>
  <c r="E22" i="69"/>
  <c r="E23" i="69"/>
  <c r="E8" i="69"/>
  <c r="E29" i="69"/>
  <c r="E10" i="69"/>
  <c r="E9" i="69"/>
  <c r="E11" i="69"/>
  <c r="E30" i="69"/>
  <c r="E16" i="101" l="1"/>
  <c r="E22" i="101" s="1"/>
  <c r="H22" i="101"/>
  <c r="E19" i="69"/>
  <c r="E25" i="69"/>
  <c r="G16" i="101" l="1"/>
  <c r="I16" i="101"/>
  <c r="E27" i="69"/>
  <c r="D18" i="51" l="1"/>
  <c r="D20" i="51" s="1"/>
  <c r="E20" i="68"/>
  <c r="C16" i="107"/>
  <c r="C39" i="75"/>
  <c r="C22" i="107" l="1"/>
  <c r="D27" i="51"/>
  <c r="D33" i="51" s="1"/>
  <c r="D35" i="51" s="1"/>
  <c r="F21" i="101" l="1"/>
  <c r="F22" i="101" s="1"/>
  <c r="G21" i="101"/>
  <c r="E22" i="68" l="1"/>
  <c r="E24" i="68" s="1"/>
  <c r="E25" i="68" s="1"/>
  <c r="E26" i="68" s="1"/>
  <c r="C6" i="107" s="1"/>
  <c r="C10" i="107" s="1"/>
  <c r="H30" i="101"/>
  <c r="H37" i="101" s="1"/>
  <c r="G22" i="101"/>
  <c r="I21" i="101"/>
  <c r="I22" i="101" s="1"/>
  <c r="C39" i="51" l="1"/>
  <c r="D13" i="53" l="1"/>
  <c r="D15" i="53" s="1"/>
  <c r="C38" i="51"/>
  <c r="F30" i="101"/>
  <c r="E13" i="53" l="1"/>
  <c r="C10" i="91"/>
  <c r="D40" i="51"/>
  <c r="D41" i="51" s="1"/>
  <c r="I30" i="101"/>
  <c r="G30" i="101"/>
  <c r="D11" i="91" l="1"/>
  <c r="D12" i="91" s="1"/>
  <c r="C14" i="53" s="1"/>
  <c r="E14" i="53" s="1"/>
  <c r="E15" i="53" s="1"/>
  <c r="F12" i="40"/>
  <c r="E12" i="40"/>
  <c r="F35" i="101"/>
  <c r="F37" i="101" s="1"/>
  <c r="I35" i="101"/>
  <c r="I37" i="101" s="1"/>
  <c r="C15" i="53" l="1"/>
  <c r="G35" i="101"/>
  <c r="G37" i="101" s="1"/>
  <c r="A2" i="39" l="1"/>
  <c r="A2" i="47"/>
</calcChain>
</file>

<file path=xl/sharedStrings.xml><?xml version="1.0" encoding="utf-8"?>
<sst xmlns="http://schemas.openxmlformats.org/spreadsheetml/2006/main" count="1806" uniqueCount="1246">
  <si>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</si>
  <si>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</si>
  <si>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</si>
  <si>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</si>
  <si>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</si>
  <si>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</si>
  <si>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</si>
  <si>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</si>
  <si>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</si>
  <si>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</si>
  <si>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</si>
  <si>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</si>
  <si>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</si>
  <si>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</si>
  <si>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</si>
  <si>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</si>
  <si>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</si>
  <si>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</si>
  <si>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</si>
  <si>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</si>
  <si>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</si>
  <si>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</si>
  <si>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</si>
  <si>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</si>
  <si>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</si>
  <si>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</si>
  <si>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</si>
  <si>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</si>
  <si>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</si>
  <si>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</si>
  <si>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</si>
  <si>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</si>
  <si>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</si>
  <si>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</si>
  <si>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</si>
  <si>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</si>
  <si>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</si>
  <si>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</si>
  <si>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</si>
  <si>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</si>
  <si>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</si>
  <si>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</si>
  <si>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</si>
  <si>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</si>
  <si>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</si>
  <si>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</si>
  <si>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</si>
  <si>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</si>
  <si>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</si>
  <si>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</si>
  <si>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</si>
  <si>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</si>
  <si>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</si>
  <si>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</si>
  <si>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</si>
  <si>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</si>
  <si>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</si>
  <si>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</si>
  <si>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</si>
  <si>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</si>
  <si>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</si>
  <si>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</si>
  <si>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</si>
  <si>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</si>
  <si>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</si>
  <si>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</si>
  <si>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</si>
  <si>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</si>
  <si>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</si>
  <si>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</si>
  <si>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</si>
  <si>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</si>
  <si>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</si>
  <si>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</si>
  <si>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</si>
  <si>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</si>
  <si>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</si>
  <si>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</si>
  <si>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</si>
  <si>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</si>
  <si>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</si>
  <si>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</si>
  <si>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</si>
  <si>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</si>
  <si>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</si>
  <si>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</si>
  <si>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</si>
  <si>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</si>
  <si>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</si>
  <si>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</si>
  <si>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</si>
  <si>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</si>
  <si>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</si>
  <si>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</si>
  <si>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</si>
  <si>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</si>
  <si>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</si>
  <si>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</si>
  <si>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</si>
  <si>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</si>
  <si>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</si>
  <si>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</si>
  <si>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</si>
  <si>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</si>
  <si>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</si>
  <si>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</si>
  <si>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</si>
  <si>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</si>
  <si>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</si>
  <si>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</si>
  <si>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</si>
  <si>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</si>
  <si>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</si>
  <si>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</si>
  <si>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</si>
  <si>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</si>
  <si>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</si>
  <si>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</si>
  <si>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</si>
  <si>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</si>
  <si>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</si>
  <si>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</si>
  <si>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</si>
  <si>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</si>
  <si>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</si>
  <si>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</si>
  <si>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</si>
  <si>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</si>
  <si>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</si>
  <si>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</si>
  <si>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</si>
  <si>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</si>
  <si>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</si>
  <si>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</si>
  <si>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</si>
  <si>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</si>
  <si>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</si>
  <si>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</si>
  <si>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</si>
  <si>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</si>
  <si>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</si>
  <si>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</si>
  <si>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</si>
  <si>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</si>
  <si>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</si>
  <si>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</si>
  <si>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</si>
  <si>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</si>
  <si>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</si>
  <si>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</si>
  <si>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</si>
  <si>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</si>
  <si>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</si>
  <si>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</si>
  <si>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</si>
  <si>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</si>
  <si>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</si>
  <si>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</si>
  <si>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</si>
  <si>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</si>
  <si>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</si>
  <si>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</si>
  <si>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</si>
  <si>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</si>
  <si>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</si>
  <si>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</si>
  <si>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</si>
  <si>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</si>
  <si>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</si>
  <si>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</si>
  <si>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</si>
  <si>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</si>
  <si>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</si>
  <si>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</si>
  <si>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</si>
  <si>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</si>
  <si>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</si>
  <si>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</si>
  <si>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</si>
  <si>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</si>
  <si>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</si>
  <si>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</si>
  <si>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</si>
  <si>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</si>
  <si>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</si>
  <si>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</si>
  <si>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</si>
  <si>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</si>
  <si>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</si>
  <si>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</si>
  <si>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</si>
  <si>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</si>
  <si>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</si>
  <si>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</si>
  <si>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</si>
  <si>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</si>
  <si>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</si>
  <si>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</si>
  <si>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</si>
  <si>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</si>
  <si>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</si>
  <si>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</si>
  <si>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</si>
  <si>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</si>
  <si>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</si>
  <si>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</si>
  <si>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</si>
  <si>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</si>
  <si>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</si>
  <si>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</si>
  <si>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</si>
  <si>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</si>
  <si>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</si>
  <si>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</si>
  <si>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</si>
  <si>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</si>
  <si>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</si>
  <si>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</si>
  <si>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</si>
  <si>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</si>
  <si>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</si>
  <si>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</si>
  <si>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</si>
  <si>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</si>
  <si>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</si>
  <si>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</si>
  <si>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</si>
  <si>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</si>
  <si>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</si>
  <si>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</si>
  <si>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</si>
  <si>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</si>
  <si>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</si>
  <si>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</si>
  <si>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</si>
  <si>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</si>
  <si>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</si>
  <si>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</si>
  <si>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</si>
  <si>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</si>
  <si>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</si>
  <si>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</si>
  <si>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</si>
  <si>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</si>
  <si>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</si>
  <si>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</si>
  <si>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</si>
  <si>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</si>
  <si>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</si>
  <si>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</si>
  <si>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</si>
  <si>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</si>
  <si>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</si>
  <si>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</si>
  <si>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</si>
  <si>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</si>
  <si>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</si>
  <si>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</si>
  <si>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</si>
  <si>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</si>
  <si>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</si>
  <si>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</si>
  <si>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</si>
  <si>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</si>
  <si>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</si>
  <si>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</si>
  <si>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</si>
  <si>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</si>
  <si>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</si>
  <si>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</si>
  <si>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</si>
  <si>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</si>
  <si>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</si>
  <si>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</si>
  <si>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</si>
  <si>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</si>
  <si>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</si>
  <si>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</si>
  <si>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</si>
  <si>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</si>
  <si>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</si>
  <si>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</si>
  <si>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</si>
  <si>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</si>
  <si>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</si>
  <si>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</si>
  <si>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</si>
  <si>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</si>
  <si>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</si>
  <si>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</si>
  <si>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</si>
  <si>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</si>
  <si>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</si>
  <si>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</si>
  <si>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</si>
  <si>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</si>
  <si>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</si>
  <si>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</si>
  <si>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</si>
  <si>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</si>
  <si>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</si>
  <si>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</si>
  <si>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</si>
  <si>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</si>
  <si>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</si>
  <si>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</si>
  <si>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</si>
  <si>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</si>
  <si>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</si>
  <si>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</si>
  <si>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</si>
  <si>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</si>
  <si>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</si>
  <si>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</si>
  <si>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</si>
  <si>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</si>
  <si>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</si>
  <si>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</si>
  <si>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</si>
  <si>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</si>
  <si>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</si>
  <si>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</si>
  <si>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</si>
  <si>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</si>
  <si>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</si>
  <si>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</si>
  <si>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</si>
  <si>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</si>
  <si>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</si>
  <si>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</si>
  <si>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</si>
  <si>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</si>
  <si>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</si>
  <si>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</si>
  <si>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</si>
  <si>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</si>
  <si>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</si>
  <si>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</si>
  <si>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</si>
  <si>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</si>
  <si>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</si>
  <si>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</si>
  <si>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</si>
  <si>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</si>
  <si>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</si>
  <si>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</si>
  <si>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</si>
  <si>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</si>
  <si>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</si>
  <si>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</si>
  <si>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</si>
  <si>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</si>
  <si>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</si>
  <si>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</si>
  <si>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</si>
  <si>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</si>
  <si>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</si>
  <si>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</si>
  <si>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</si>
  <si>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</si>
  <si>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</si>
  <si>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</si>
  <si>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</si>
  <si>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</si>
  <si>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</si>
  <si>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</si>
  <si>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</si>
  <si>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</si>
  <si>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</si>
  <si>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</si>
  <si>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</si>
  <si>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</si>
  <si>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</si>
  <si>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</si>
  <si>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</si>
  <si>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</si>
  <si>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</si>
  <si>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</si>
  <si>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</si>
  <si>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</si>
  <si>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</si>
  <si>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</si>
  <si>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</si>
  <si>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</si>
  <si>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</si>
  <si>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</si>
  <si>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</si>
  <si>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</si>
  <si>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</si>
  <si>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</si>
  <si>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</si>
  <si>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</si>
  <si>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</si>
  <si>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</si>
  <si>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</si>
  <si>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</si>
  <si>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</si>
  <si>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</si>
  <si>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</si>
  <si>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</si>
  <si>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</si>
  <si>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</si>
  <si>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</si>
  <si>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</si>
  <si>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</si>
  <si>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</si>
  <si>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</si>
  <si>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</si>
  <si>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</si>
  <si>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</si>
  <si>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</si>
  <si>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=N=</t>
  </si>
  <si>
    <t>Accumulated Surpluses/(Deficits)</t>
  </si>
  <si>
    <t>Capital Grant</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</si>
  <si>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</si>
  <si>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</si>
  <si>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</si>
  <si>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</si>
  <si>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</si>
  <si>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</si>
  <si>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</si>
  <si>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</si>
  <si>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</si>
  <si>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</si>
  <si>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</si>
  <si>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</si>
  <si>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</si>
  <si>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</si>
  <si>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</si>
  <si>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</si>
  <si>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</si>
  <si>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</si>
  <si>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</si>
  <si>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</si>
  <si>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</si>
  <si>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</si>
  <si>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</si>
  <si>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</si>
  <si>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</si>
  <si>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</si>
  <si>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</si>
  <si>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</si>
  <si>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</si>
  <si>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</si>
  <si>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</si>
  <si>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</si>
  <si>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</si>
  <si>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</si>
  <si>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</si>
  <si>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</si>
  <si>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</si>
  <si>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</si>
  <si>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</si>
  <si>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</si>
  <si>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</si>
  <si>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</si>
  <si>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</si>
  <si>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</si>
  <si>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</si>
  <si>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</si>
  <si>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</si>
  <si>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</si>
  <si>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</si>
  <si>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</si>
  <si>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</si>
  <si>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</si>
  <si>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</si>
  <si>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</si>
  <si>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</si>
  <si>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</si>
  <si>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</si>
  <si>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</si>
  <si>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</si>
  <si>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</si>
  <si>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</si>
  <si>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</si>
  <si>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</si>
  <si>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</si>
  <si>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</si>
  <si>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</si>
  <si>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</si>
  <si>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</si>
  <si>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</si>
  <si>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</si>
  <si>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</si>
  <si>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</si>
  <si>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</si>
  <si>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</si>
  <si>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</si>
  <si>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</si>
  <si>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</si>
  <si>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</si>
  <si>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</si>
  <si>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</si>
  <si>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</si>
  <si>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</si>
  <si>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</si>
  <si>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</si>
  <si>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</si>
  <si>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</si>
  <si>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</si>
  <si>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</si>
  <si>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</si>
  <si>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</si>
  <si>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</si>
  <si>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</si>
  <si>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</si>
  <si>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</si>
  <si>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</si>
  <si>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</si>
  <si>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</si>
  <si>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</si>
  <si>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</si>
  <si>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</si>
  <si>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</si>
  <si>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</si>
  <si>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</si>
  <si>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</si>
  <si>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</si>
  <si>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</si>
  <si>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</si>
  <si>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</si>
  <si>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</si>
  <si>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</si>
  <si>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</si>
  <si>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</si>
  <si>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</si>
  <si>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</si>
  <si>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</si>
  <si>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</si>
  <si>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</si>
  <si>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</si>
  <si>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</si>
  <si>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</si>
  <si>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</si>
  <si>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</si>
  <si>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</si>
  <si>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</si>
  <si>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</si>
  <si>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</si>
  <si>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</si>
  <si>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</si>
  <si>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</si>
  <si>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</si>
  <si>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</si>
  <si>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</si>
  <si>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</si>
  <si>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</si>
  <si>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</si>
  <si>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</si>
  <si>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</si>
  <si>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</si>
  <si>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</si>
  <si>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</si>
  <si>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</si>
  <si>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</si>
  <si>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</si>
  <si>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</si>
  <si>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</si>
  <si>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</si>
  <si>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</si>
  <si>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</si>
  <si>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</si>
  <si>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</si>
  <si>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</si>
  <si>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</si>
  <si>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</si>
  <si>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</si>
  <si>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</si>
  <si>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</si>
  <si>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</si>
  <si>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</si>
  <si>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</si>
  <si>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</si>
  <si>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</si>
  <si>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</si>
  <si>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</si>
  <si>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</si>
  <si>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</si>
  <si>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</si>
  <si>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</si>
  <si>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</si>
  <si>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</si>
  <si>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</si>
  <si>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</si>
  <si>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</si>
  <si>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</si>
  <si>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</si>
  <si>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</si>
  <si>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</si>
  <si>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</si>
  <si>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</si>
  <si>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</si>
  <si>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</si>
  <si>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</si>
  <si>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</si>
  <si>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</si>
  <si>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</si>
  <si>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</si>
  <si>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</si>
  <si>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</si>
  <si>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</si>
  <si>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</si>
  <si>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</si>
  <si>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</si>
  <si>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</si>
  <si>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</si>
  <si>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</si>
  <si>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</si>
  <si>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</si>
  <si>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</si>
  <si>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</si>
  <si>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</si>
  <si>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</si>
  <si>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</si>
  <si>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</si>
  <si>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</si>
  <si>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</si>
  <si>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</si>
  <si>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</si>
  <si>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</si>
  <si>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</si>
  <si>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</si>
  <si>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</si>
  <si>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</si>
  <si>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</si>
  <si>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</si>
  <si>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</si>
  <si>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</si>
  <si>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</si>
  <si>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</si>
  <si>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</si>
  <si>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</si>
  <si>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</si>
  <si>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</si>
  <si>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</si>
  <si>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</si>
  <si>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</si>
  <si>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</si>
  <si>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</si>
  <si>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</si>
  <si>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</si>
  <si>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</si>
  <si>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</si>
  <si>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</si>
  <si>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</si>
  <si>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</si>
  <si>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</si>
  <si>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</si>
  <si>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Closing Cash Balance</t>
  </si>
  <si>
    <t>Credit Transactions</t>
  </si>
  <si>
    <t>Debit Transactions</t>
  </si>
  <si>
    <t>Net Surplus/Deficit</t>
  </si>
  <si>
    <t>REVENUE</t>
  </si>
  <si>
    <t>Total Non-Operating Revenue/(Expenses)</t>
  </si>
  <si>
    <t>Surplus/(Deficit) from Ordinary Activities</t>
  </si>
  <si>
    <t>Net Surplus/ (Deficit) for the Period</t>
  </si>
  <si>
    <t>TOTAL</t>
  </si>
  <si>
    <t>MONTH</t>
  </si>
  <si>
    <t>Total Domestic Investments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</si>
  <si>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</si>
  <si>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</si>
  <si>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</si>
  <si>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</si>
  <si>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</si>
  <si>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</si>
  <si>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</si>
  <si>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</si>
  <si>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</si>
  <si>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</si>
  <si>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</si>
  <si>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</si>
  <si>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</si>
  <si>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</si>
  <si>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</si>
  <si>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</si>
  <si>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</si>
  <si>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Total Principal Payment for 2019</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</si>
  <si>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</si>
  <si>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</si>
  <si>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</si>
  <si>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</si>
  <si>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</si>
  <si>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</si>
  <si>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</si>
  <si>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</si>
  <si>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</si>
  <si>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</si>
  <si>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</si>
  <si>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</si>
  <si>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</si>
  <si>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</si>
  <si>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</si>
  <si>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</si>
  <si>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</si>
  <si>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</si>
  <si>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</si>
  <si>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</si>
  <si>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</si>
  <si>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</si>
  <si>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</si>
  <si>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</si>
  <si>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</si>
  <si>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</si>
  <si>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</si>
  <si>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</si>
  <si>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</si>
  <si>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</si>
  <si>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FOREX EQUALIZATION</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</si>
  <si>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</si>
  <si>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</si>
  <si>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</si>
  <si>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</si>
  <si>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</si>
  <si>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Access Bank Plc</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</si>
  <si>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</si>
  <si>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</si>
  <si>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</si>
  <si>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</si>
  <si>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</si>
  <si>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</si>
  <si>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</si>
  <si>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</si>
  <si>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</si>
  <si>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</si>
  <si>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</si>
  <si>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</si>
  <si>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</si>
  <si>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</si>
  <si>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</si>
  <si>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</si>
  <si>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</si>
  <si>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</si>
  <si>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</si>
  <si>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 of work done</t>
  </si>
  <si>
    <t>Value of New &amp; Existing Contract</t>
  </si>
  <si>
    <t>Payee</t>
  </si>
  <si>
    <t>Short Term Borrowings</t>
  </si>
  <si>
    <t>CBN Budget Support Facility</t>
  </si>
  <si>
    <t>Salary Bail Out</t>
  </si>
  <si>
    <t>Recurrent Infrastructure Loan</t>
  </si>
  <si>
    <t>Total (US Dollars)</t>
  </si>
  <si>
    <t>Exchange Rate (Naira)</t>
  </si>
  <si>
    <t>Multilateral Loan Amount (Naira)</t>
  </si>
  <si>
    <t>IPSA Adjustments</t>
  </si>
  <si>
    <t>Recognition of Legacy PPE</t>
  </si>
  <si>
    <t>Prior years Adjustments</t>
  </si>
  <si>
    <t>Others</t>
  </si>
  <si>
    <t>Total Interest Earned</t>
  </si>
  <si>
    <t>Decription</t>
  </si>
  <si>
    <t>Bank Interest</t>
  </si>
  <si>
    <t>Loan to SME</t>
  </si>
  <si>
    <t>Kogi State Government of Nigeria</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</si>
  <si>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</si>
  <si>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</si>
  <si>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</si>
  <si>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</si>
  <si>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</si>
  <si>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</si>
  <si>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</si>
  <si>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</si>
  <si>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Month</t>
  </si>
  <si>
    <t>Actual</t>
  </si>
  <si>
    <t>Budget</t>
  </si>
  <si>
    <t>Variance</t>
  </si>
  <si>
    <t>Multilateral loans is the debt owed by developing countries to the World Bank and International Monetary Fund (IMF), known as the Bretton Woods Institutions (BWIs). In the last decade these institutions have become the major creditors of the developing world.</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</si>
  <si>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</si>
  <si>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</si>
  <si>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</si>
  <si>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</si>
  <si>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</si>
  <si>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</si>
  <si>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</si>
  <si>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</si>
  <si>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</si>
  <si>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</si>
  <si>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</si>
  <si>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</si>
  <si>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</si>
  <si>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</si>
  <si>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</si>
  <si>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</si>
  <si>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</si>
  <si>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</si>
  <si>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</si>
  <si>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</si>
  <si>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</si>
  <si>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</si>
  <si>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</si>
  <si>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</si>
  <si>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</si>
  <si>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</si>
  <si>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</si>
  <si>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</si>
  <si>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</si>
  <si>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Statement of Change in Assets/Equity</t>
  </si>
  <si>
    <t>Note 22 : Investments</t>
  </si>
  <si>
    <t>ACCUMULATED DEPRECIATION</t>
  </si>
  <si>
    <t>ACCUMULATED IMPAIRMENT</t>
  </si>
  <si>
    <t>NET BOOK VALUE</t>
  </si>
  <si>
    <t>Balance b/f  01 January 2019</t>
  </si>
  <si>
    <t>Statement of Comparison of Budget and Actual</t>
  </si>
  <si>
    <t>Original</t>
  </si>
  <si>
    <t>Final</t>
  </si>
  <si>
    <t>CAPITAL RECEIPT</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</si>
  <si>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</si>
  <si>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</si>
  <si>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</si>
  <si>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</si>
  <si>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</si>
  <si>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</si>
  <si>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</si>
  <si>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</si>
  <si>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</si>
  <si>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</si>
  <si>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</si>
  <si>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</si>
  <si>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</si>
  <si>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</si>
  <si>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</si>
  <si>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</si>
  <si>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</si>
  <si>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</si>
  <si>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</si>
  <si>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</si>
  <si>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</si>
  <si>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</si>
  <si>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</si>
  <si>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</si>
  <si>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</si>
  <si>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</si>
  <si>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</si>
  <si>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</si>
  <si>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</si>
  <si>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</si>
  <si>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</si>
  <si>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</si>
  <si>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</si>
  <si>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</si>
  <si>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</si>
  <si>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</si>
  <si>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</si>
  <si>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</si>
  <si>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</si>
  <si>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</si>
  <si>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</si>
  <si>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</si>
  <si>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</si>
  <si>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</si>
  <si>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</si>
  <si>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</si>
  <si>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</si>
  <si>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</si>
  <si>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</si>
  <si>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</si>
  <si>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</si>
  <si>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</si>
  <si>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</si>
  <si>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</si>
  <si>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</si>
  <si>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</si>
  <si>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</si>
  <si>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</si>
  <si>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</si>
  <si>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</si>
  <si>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</si>
  <si>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</si>
  <si>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</si>
  <si>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</si>
  <si>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</si>
  <si>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</si>
  <si>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</si>
  <si>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</si>
  <si>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</si>
  <si>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</si>
  <si>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</si>
  <si>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</si>
  <si>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</si>
  <si>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</si>
  <si>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</si>
  <si>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</si>
  <si>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</si>
  <si>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</si>
  <si>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</si>
  <si>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</si>
  <si>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</si>
  <si>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</si>
  <si>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</si>
  <si>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</si>
  <si>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</si>
  <si>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</si>
  <si>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</si>
  <si>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</si>
  <si>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</si>
  <si>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</si>
  <si>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</si>
  <si>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</si>
  <si>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</si>
  <si>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</si>
  <si>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</si>
  <si>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</si>
  <si>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</si>
  <si>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</si>
  <si>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</si>
  <si>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</si>
  <si>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</si>
  <si>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</si>
  <si>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</si>
  <si>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</si>
  <si>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</si>
  <si>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</si>
  <si>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</si>
  <si>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</si>
  <si>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</si>
  <si>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</si>
  <si>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</si>
  <si>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</si>
  <si>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</si>
  <si>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</si>
  <si>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</si>
  <si>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</si>
  <si>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</si>
  <si>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</si>
  <si>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</si>
  <si>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</si>
  <si>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</si>
  <si>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</si>
  <si>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</si>
  <si>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</si>
  <si>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</si>
  <si>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</si>
  <si>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</si>
  <si>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</si>
  <si>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</si>
  <si>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</si>
  <si>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</si>
  <si>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</si>
  <si>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</si>
  <si>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</si>
  <si>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</si>
  <si>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</si>
  <si>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</si>
  <si>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</si>
  <si>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</si>
  <si>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</si>
  <si>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</si>
  <si>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</si>
  <si>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</si>
  <si>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</si>
  <si>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</si>
  <si>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</si>
  <si>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</si>
  <si>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</si>
  <si>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</si>
  <si>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</si>
  <si>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</si>
  <si>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</si>
  <si>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</si>
  <si>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</si>
  <si>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</si>
  <si>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</si>
  <si>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</si>
  <si>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</si>
  <si>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</si>
  <si>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</si>
  <si>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</si>
  <si>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</si>
  <si>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</si>
  <si>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</si>
  <si>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</si>
  <si>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</si>
  <si>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</si>
  <si>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</si>
  <si>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</si>
  <si>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</si>
  <si>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</si>
  <si>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</si>
  <si>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</si>
  <si>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Land</t>
  </si>
  <si>
    <t>Capital Market Bonds &amp; Other Long Term Borrowing (Note 28 a)</t>
  </si>
  <si>
    <t>ADVANCES</t>
  </si>
  <si>
    <t>Note 20 b: Other Current Assets</t>
  </si>
  <si>
    <t>Other Current Assets</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</si>
  <si>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</si>
  <si>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</si>
  <si>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</si>
  <si>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The balance of Salary Bail Out represent the Local Government portion of the Gross Loan obtained by both the State Government and the 21 Local Government Areas of the State. The State Government repayment is being deducted from the FAAC allocation, while deduction from the 21 LGAs is also being deducted at source by the FAAC.</t>
  </si>
  <si>
    <t>Incomplete comparative figures in various account heads</t>
  </si>
  <si>
    <t>Some additions on Notes to the accounts not added up instances are as follows:</t>
  </si>
  <si>
    <t>OBSERVATIONS ON FINANCIAL STATEMENT</t>
  </si>
  <si>
    <t xml:space="preserve"> </t>
  </si>
  <si>
    <t>Dauda Shaibu</t>
  </si>
  <si>
    <t>Hosting Of His Excellency</t>
  </si>
  <si>
    <t>Victor Aremu</t>
  </si>
  <si>
    <t>HOD Quarter Construction</t>
  </si>
  <si>
    <t>Laruba .M. Idache</t>
  </si>
  <si>
    <t>Imprest Advance</t>
  </si>
  <si>
    <t>David Sani</t>
  </si>
  <si>
    <t>Construction Of Oganenigu Rd</t>
  </si>
  <si>
    <t>Const. Secretariat Office</t>
  </si>
  <si>
    <t>Barr. Ailu Clement</t>
  </si>
  <si>
    <t>Blessing Olofu</t>
  </si>
  <si>
    <t>Purch. Of Window Deer’s</t>
  </si>
  <si>
    <t>Grading Of Ajita road</t>
  </si>
  <si>
    <t>Construction Of Road</t>
  </si>
  <si>
    <t>Grading Of Idi</t>
  </si>
  <si>
    <t>Solomon Odiba</t>
  </si>
  <si>
    <t>Furnishing Of Council Hall</t>
  </si>
  <si>
    <t>Eletri. of NTA Anyigba</t>
  </si>
  <si>
    <t>Grading Of Acharu – Egume Rd</t>
  </si>
  <si>
    <t>A/003</t>
  </si>
  <si>
    <t>A/020</t>
  </si>
  <si>
    <t>A/021</t>
  </si>
  <si>
    <t>A/047</t>
  </si>
  <si>
    <t>A/058</t>
  </si>
  <si>
    <t>A/070</t>
  </si>
  <si>
    <t>A/080</t>
  </si>
  <si>
    <t>A/085</t>
  </si>
  <si>
    <t>A/088</t>
  </si>
  <si>
    <t>A/113</t>
  </si>
  <si>
    <t>A/119</t>
  </si>
  <si>
    <t>A/123</t>
  </si>
  <si>
    <t>A/124</t>
  </si>
  <si>
    <t>These are transactions in which Dekina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</si>
  <si>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Dekina Local Government Area  of Kogi State, in accordance with laws and/or regulations, established to provide revenue to the Government. Taxes do not include fines or other penalties imposed for breach of the law.Dekina Local Government Area  of Kogi State recognizes revenue from taxes by reference to the earning of assessable income by the taxpayers. Taxes are measured at the fair value of the consideration received or receivable to Dekina Local Government Area  of Kogi State Inland Revenue Service. The tax rates and tax laws used to compute the amount are those that are enacted or substantively enacted, at the reporting date.</t>
  </si>
  <si>
    <t>Dekina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</si>
  <si>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Dekina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</si>
  <si>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Dekina Local Government Area Kogi State and can be measured reliably.</t>
  </si>
  <si>
    <t>These represent revenue from Lottery Board and recovered funds. Revenue from Lottery Board is received from lottery and bet operators in the Local Government. This is recognized at the fair value of the consideration received or receivable.</t>
  </si>
  <si>
    <t xml:space="preserve">These are transactions in which Dekina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Dekina Local Government Area of Kogi State. </t>
  </si>
  <si>
    <t>Revenue arising from the use by others of Dekina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Dekina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</si>
  <si>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Dekina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</si>
  <si>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Dekina Local Government Area  of Kogi State right to receive payment is established.</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</si>
  <si>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Dekinal Local Government Area of Kogi State would incur to acquire the asset on the reporting date.</t>
  </si>
  <si>
    <t xml:space="preserve">Dekina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</si>
  <si>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Dekina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</si>
  <si>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Dekina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</si>
  <si>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Dekina Local Government Area of Kogi State intends to dispose of it within 12 months of the end of the reporting period.Dekina Local Government Area of Kogi State has recognized some of its quoted and unquoted investments as well as managed funds as available-for-sale Investment.</t>
  </si>
  <si>
    <t>Dekina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</si>
  <si>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Dekina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</si>
  <si>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Dekina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</si>
  <si>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Dekina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</si>
  <si>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Dekina Local Government Area of Kogi State and its cost can be measured reliably. </t>
  </si>
  <si>
    <t>Finance costs attributable to amounts borrowed by Dekina Local Government Area of Kogi State to fund the acquisition of property, plant and equipment are expensed immediately as they are incurred.</t>
  </si>
  <si>
    <t>The following standard rates shall be applied to all Dekina Local Government Area of Kogi State assets:</t>
  </si>
  <si>
    <t>Public debt charges are interest and other expenses incurred by Dekina Local Government Area of Kogi State in connection with the borrowing of funds for qualifying assets. Dekina Local Government Area of Kogi State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</si>
  <si>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depreciation.Dekina Local Government Area of Kogi State assesses whether there is any indication that an asset may be impaired at each reporting date. If any such indication exists, Dekina Local Government Area of Kogi State will estimate the recoverable amount of the asset. For intangible assets, irrespective of whether there is any indication of impairment, Dekina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</si>
  <si>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Dekina Local Government Area of Kogi State will determine the recoverable amount of the cash-generating unit to which the asset belongs (the asset’s cash-generating unit).</t>
  </si>
  <si>
    <t>Items included in the financial statements of each of Dekina Local Government Area of Kogi State entities are measured using the currency of the primary economic environment in which the entity operates (‘the functional currency’). The financial statements are presented in Nigerian Naira (NGN), which is Dekina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</si>
  <si>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The preparation of Dekina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</si>
  <si>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Dekina Local Government Area of Kogi State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</si>
  <si>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Dekina Local Government Area of Kogi State makes estimates and assumptions concerning the future. The resulting accounting estimates will, by definition, seldom equal the related actual results.</t>
  </si>
  <si>
    <t xml:space="preserve">Leases of property, plant and equipment where Dekina Local Government Area of Kogi State, as lessee, has substantially all the risks and rewards of ownership are classified as finance leases. Finance leases are capitalized at the inception of the lease at the present value of the minimum lease payments. </t>
  </si>
  <si>
    <t>Omission budget figures for all account heads.</t>
  </si>
  <si>
    <t>Note 7,8 &amp; 10</t>
  </si>
  <si>
    <t>Total Other Payables</t>
  </si>
  <si>
    <t xml:space="preserve">To clarify if salary expensed include the salary payable </t>
  </si>
  <si>
    <t>Balance b/f</t>
  </si>
  <si>
    <t>Total Salary</t>
  </si>
  <si>
    <t>Payment</t>
  </si>
  <si>
    <t>LGEA-SUBEB</t>
  </si>
  <si>
    <t>Note 25c: Short Term Loans &amp; Debts (Loan Payables)</t>
  </si>
  <si>
    <t>Salary Payables for the year</t>
  </si>
  <si>
    <t>Note 20c: Unretired Advances</t>
  </si>
  <si>
    <t>Net for LGA</t>
  </si>
  <si>
    <t>Treasurer Dekina Local Government</t>
  </si>
  <si>
    <t xml:space="preserve">These are monies coming from other Agencies for specific projects. </t>
  </si>
  <si>
    <t>This represent loan obtained by the Local Government from CBN under Micro SME Development Fund.</t>
  </si>
  <si>
    <t>Local Government Treasurer (LGT)</t>
  </si>
  <si>
    <t>Half Year Ended 30th June 2019</t>
  </si>
  <si>
    <t>Financial Statement For The Half Year Ended 30th June, 2019</t>
  </si>
  <si>
    <t>DEKINA LOCAL GOVERNMENT OF KOGI STATE</t>
  </si>
  <si>
    <t>Surplus/(Deficit) from Operating Activities 
for the Period</t>
  </si>
  <si>
    <t>Accumulated Surpluses/
(Deficits)</t>
  </si>
  <si>
    <t>Balance 
Payable</t>
  </si>
  <si>
    <t>Grand Total Salaries &amp; 
Wages</t>
  </si>
  <si>
    <t>Contract Details</t>
  </si>
  <si>
    <t>Revaluation within the year</t>
  </si>
  <si>
    <t>Sub Total
 Value</t>
  </si>
  <si>
    <t>Value of 
work done</t>
  </si>
  <si>
    <t>Book Value as at 30 June 2019</t>
  </si>
  <si>
    <t>Market Price Per Unit as at 30 June 2019</t>
  </si>
  <si>
    <t>Market Value as at 30 June 2019</t>
  </si>
  <si>
    <t xml:space="preserve">In compliance with Section 101 of the Financial Regulation as well as Provision of the Finance (Control and Management) Act 1958, now CAP F.26 LFN 2004, I have the honour and privilege to present the report on the accounts of the Kogi State Local Governments of Nigeria for the half year ended 30 June, 2019, together with the notes thereon. The preparations have been made to comply with the provisions of International Public Sector Accounting Standards (IPSAS) Accrual Basis of Accounting. </t>
  </si>
  <si>
    <t>Dekina Local Government Area of Kogi State has applied the following accounting policies in preparation of the financial statements for the half year ended 30 June, 2019. These policies have been consistently applied to all the years presented, unless otherwise stated.</t>
  </si>
  <si>
    <t>For the  half year ended 30 June, 2019  Financial Statements, Dekina Local Government Area of Kogi State has recognized financial liabilities measured at amortized cost. These include local and foreign debts and investments.</t>
  </si>
  <si>
    <t>Investment in Stock represents the Total Value of Stocks Adavi Local Government has in Shares, Bonds  and Stocks in both Foreign and Domestic Stock Exchange Markets as at 30 June, 2019</t>
  </si>
  <si>
    <t>Payables are amounts due to other parties (either individuals or entities) arising from claims to cash or other assets as at due date and are recorded as liabilities in the Financial Statements. The items included in Payables as at 30 June, 2019 are Contractual obligations, Pension and Gratuity arrears, Staff Salary arrears and Other obligations.</t>
  </si>
  <si>
    <t>Closing Balance as at 30 June, 2019 (US Dollars)</t>
  </si>
  <si>
    <t>Closing Balance as at 30 June, 2019 (Naira)</t>
  </si>
  <si>
    <t>Purpose</t>
  </si>
  <si>
    <t>-</t>
  </si>
  <si>
    <t>Financial Statement For The Year Ended 31st December, 2020</t>
  </si>
  <si>
    <t xml:space="preserve"> Year Ended 31st December, 2020</t>
  </si>
  <si>
    <t>Non-Tax Revenue (Dividend on Share)</t>
  </si>
  <si>
    <t>Opening Cash Balance</t>
  </si>
  <si>
    <t>Closing Balance as at 31st December, 2020</t>
  </si>
  <si>
    <t>Reserves</t>
  </si>
  <si>
    <t>Note 1 : Government Share of FAAC (Statutory Revenue)</t>
  </si>
  <si>
    <t>July</t>
  </si>
  <si>
    <t>August</t>
  </si>
  <si>
    <t>September</t>
  </si>
  <si>
    <t>October</t>
  </si>
  <si>
    <t>November</t>
  </si>
  <si>
    <t>December</t>
  </si>
  <si>
    <t>Note 1 a : Government Share of FAAC (Statutory Revenue)</t>
  </si>
  <si>
    <t>Note 2: Government Share of Value Added Tax (VAT)</t>
  </si>
  <si>
    <t>Note 2 a : Government Share of Value Added Tax (VAT)</t>
  </si>
  <si>
    <t>Note 3 : Tax Revenue</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</si>
  <si>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</si>
  <si>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</si>
  <si>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Supplemen
tary</t>
  </si>
  <si>
    <t>TOTAL SALARIES AND WAGES</t>
  </si>
  <si>
    <t>TOTAL ALLOWANCE  AND
 SOCIAL CONTRIBUTION</t>
  </si>
  <si>
    <t>TOTAL LOANS AND DEBTS (SHORT-TERM)</t>
  </si>
  <si>
    <t>Financial Statement For The Year Ended 31st December, 2021</t>
  </si>
  <si>
    <t xml:space="preserve"> Year Ended 31st December, 2021</t>
  </si>
  <si>
    <t>Closing Balance as at 31st December, 2021</t>
  </si>
  <si>
    <t>Medical Expenses</t>
  </si>
  <si>
    <t>Opening Balance as at 01 January 2021</t>
  </si>
  <si>
    <t>TOTAL SOCIAL 
BENEFITS</t>
  </si>
  <si>
    <t>Difference 
Between 
Budget 
&amp; Actual</t>
  </si>
  <si>
    <t>Opening Balance as at 01 January 2020</t>
  </si>
  <si>
    <t>Reserves (Note 12)</t>
  </si>
  <si>
    <t>Kogi Local Government of Kogi State</t>
  </si>
  <si>
    <t>Government share of FAAC (SR)</t>
  </si>
  <si>
    <t xml:space="preserve">FGN Refund </t>
  </si>
  <si>
    <t>Forex Equalization</t>
  </si>
  <si>
    <t>Non-Oil Revenue</t>
  </si>
  <si>
    <t>Govt Share of VAT</t>
  </si>
  <si>
    <t>Solid Mineral</t>
  </si>
  <si>
    <t>62,049,220,02</t>
  </si>
  <si>
    <t>Cash &amp; Cash Equivalent as at 31st December, 2021</t>
  </si>
  <si>
    <t>Cash &amp; Cash Equivalent as at 01 January 2021</t>
  </si>
  <si>
    <t>SRA</t>
  </si>
  <si>
    <t xml:space="preserve">Exchange Difference </t>
  </si>
  <si>
    <t xml:space="preserve">Forex Equalization </t>
  </si>
  <si>
    <t>3,287,180,93</t>
  </si>
  <si>
    <t>(3,287,180,93)</t>
  </si>
  <si>
    <t>FGN Refund</t>
  </si>
  <si>
    <t xml:space="preserve">Solid Mineral </t>
  </si>
  <si>
    <t>NET SRA</t>
  </si>
  <si>
    <t>EXCHANGE DIFF.</t>
  </si>
  <si>
    <t>FGN REFUND</t>
  </si>
  <si>
    <t>NON-OIL REVENUE</t>
  </si>
  <si>
    <t>SOLID MINERAL</t>
  </si>
  <si>
    <t>77,730,053,69</t>
  </si>
  <si>
    <t>513,439.1o</t>
  </si>
  <si>
    <t>1,089,812,300,86</t>
  </si>
  <si>
    <t xml:space="preserve">Tenement rate </t>
  </si>
  <si>
    <t xml:space="preserve">Shop &amp; kiosk rate </t>
  </si>
  <si>
    <t>Department stores</t>
  </si>
  <si>
    <t xml:space="preserve">Market taxes </t>
  </si>
  <si>
    <t xml:space="preserve">Boat &amp; canoe license </t>
  </si>
  <si>
    <t xml:space="preserve">Harker’s permit  </t>
  </si>
  <si>
    <t xml:space="preserve">Bake house license </t>
  </si>
  <si>
    <t>Liquor license</t>
  </si>
  <si>
    <t xml:space="preserve">Right of occupancy </t>
  </si>
  <si>
    <t>Contractor registration fees</t>
  </si>
  <si>
    <t>Tender fees</t>
  </si>
  <si>
    <t>Timber forest fees</t>
  </si>
  <si>
    <t>Parking fees</t>
  </si>
  <si>
    <t xml:space="preserve">Rent on Gov’t building  </t>
  </si>
  <si>
    <t xml:space="preserve">Other investment income </t>
  </si>
  <si>
    <t xml:space="preserve">Development levy </t>
  </si>
  <si>
    <t xml:space="preserve">Earning from hire of equipment </t>
  </si>
  <si>
    <t xml:space="preserve">Earning from comm. Activities </t>
  </si>
  <si>
    <t>Trade union fee</t>
  </si>
  <si>
    <t>Abattoir/slaughter license</t>
  </si>
  <si>
    <t>NOTE 4: Salaries &amp; Wages</t>
  </si>
  <si>
    <t>Actual Pension</t>
  </si>
  <si>
    <t>Total 
Pension</t>
  </si>
  <si>
    <t>NOTE 5: Social Benefits</t>
  </si>
  <si>
    <t>NOTE 6: Overhead Costs</t>
  </si>
  <si>
    <t>Economic
Code</t>
  </si>
  <si>
    <t>Local Travels, Transport &amp; Training</t>
  </si>
  <si>
    <t>Local Travel, Transport &amp; Others</t>
  </si>
  <si>
    <t>Printing &amp; Office Stationary/Computer Consumable</t>
  </si>
  <si>
    <t xml:space="preserve">Books </t>
  </si>
  <si>
    <t>Printing of Security &amp; non Security documents</t>
  </si>
  <si>
    <t>Maintenance of Motor vehicle/transport equipments</t>
  </si>
  <si>
    <t>Maintenance of office building/Res. Quarters</t>
  </si>
  <si>
    <t>Maintenance of office/IT Equipments</t>
  </si>
  <si>
    <t>Other Maintenance Services (Advances)</t>
  </si>
  <si>
    <t>Local Training</t>
  </si>
  <si>
    <t>Security Services</t>
  </si>
  <si>
    <t>Legal Services</t>
  </si>
  <si>
    <t>Security Votes</t>
  </si>
  <si>
    <t>Financial Consulting</t>
  </si>
  <si>
    <t>Motor Vehicle fuel cost</t>
  </si>
  <si>
    <t>Bank Charges</t>
  </si>
  <si>
    <t>Refreshment of Meals</t>
  </si>
  <si>
    <t>Welfare Packages</t>
  </si>
  <si>
    <t>Government Interventions</t>
  </si>
  <si>
    <t>Loan Expenses</t>
  </si>
  <si>
    <t>Remittance</t>
  </si>
  <si>
    <t>Special day Celebrations</t>
  </si>
  <si>
    <t>Drugs of Medical Supplies</t>
  </si>
  <si>
    <t xml:space="preserve">Honorarium and Sitting </t>
  </si>
  <si>
    <t xml:space="preserve">Clearing Fumigation </t>
  </si>
  <si>
    <t>Subscription to professional bodies</t>
  </si>
  <si>
    <t>SUBVENTIONS:</t>
  </si>
  <si>
    <t xml:space="preserve">Statutory Remittances </t>
  </si>
  <si>
    <t>1% MLG &amp;CA</t>
  </si>
  <si>
    <t>1% to AGLG</t>
  </si>
  <si>
    <t>5% to Traditional Council</t>
  </si>
  <si>
    <t>1% to LGSC</t>
  </si>
  <si>
    <t>5% Confluence University</t>
  </si>
  <si>
    <t>025% Security Trust Fund</t>
  </si>
  <si>
    <t>_</t>
  </si>
  <si>
    <t>Note 7: Schedule of Property, Plant &amp; Equipment (PPE)</t>
  </si>
  <si>
    <t>Balance b/forward 01 January 2021</t>
  </si>
  <si>
    <t>Balance c/forward 30 December, 2021</t>
  </si>
  <si>
    <t>Balance as at 31st December, 2021</t>
  </si>
  <si>
    <t>Furniture &amp; Fittings</t>
  </si>
  <si>
    <t>Infrastructure</t>
  </si>
  <si>
    <t>Building</t>
  </si>
  <si>
    <t xml:space="preserve">Medical Equipment </t>
  </si>
  <si>
    <t>Plant &amp; 
Machinery</t>
  </si>
  <si>
    <t>Office 
Equipts.</t>
  </si>
  <si>
    <t>Teaching &amp; Learning
 Aids</t>
  </si>
  <si>
    <t>Agric
Equipt.</t>
  </si>
  <si>
    <t>Motor 
Vehicle</t>
  </si>
  <si>
    <t>NOTE 8: Public Debt Charges</t>
  </si>
  <si>
    <t>Note 9: Cash &amp; Cash Equivalent (By Banks)</t>
  </si>
  <si>
    <t>UBA Bank Plc</t>
  </si>
  <si>
    <t xml:space="preserve">Note 10: Short Term Loans &amp; Debts </t>
  </si>
  <si>
    <t>Salary Payables (10a)</t>
  </si>
  <si>
    <t>Other Payables (10b)</t>
  </si>
  <si>
    <t>Loan in respect of IGR generation ISPO</t>
  </si>
  <si>
    <t>Note 10a : Short Term Loans &amp; Debts (Salary Payables)</t>
  </si>
  <si>
    <t>Note 10b : Other Payables</t>
  </si>
  <si>
    <t xml:space="preserve">Pension </t>
  </si>
  <si>
    <t>Leave Bonus</t>
  </si>
  <si>
    <t>NOTE 12: CAPITAL EXPENDITURE</t>
  </si>
  <si>
    <t xml:space="preserve">Dry season farming </t>
  </si>
  <si>
    <t xml:space="preserve">Purchase of motor Vehicle </t>
  </si>
  <si>
    <t xml:space="preserve">Purchase of Anti Malaria Drugs </t>
  </si>
  <si>
    <t>Purchase of teaching/learning Aids equipments (Educational material)</t>
  </si>
  <si>
    <t>Purchase of Agricequipments (Tractors)</t>
  </si>
  <si>
    <t>Construction of boundary pillars/right of ways (Clearing)</t>
  </si>
  <si>
    <t xml:space="preserve">Rehabilitation repairs of Road </t>
  </si>
  <si>
    <t>Rehabilitation repairs of Tractors</t>
  </si>
  <si>
    <t>Assistance to physical challenges (palliative)</t>
  </si>
  <si>
    <t>Note 11: Reserves</t>
  </si>
  <si>
    <t>Abdullahi Yusuf Ohikwura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</si>
</sst>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_-;\-* #,##0_-;_-* &quot;-&quot;??_-;_-@_-"/>
    <numFmt numFmtId="167" formatCode="_(* #,##0.0_);_(* \(#,##0.0\);_(* &quot;-&quot;??_);_(@_)"/>
  </numFmts>
  <fonts count="32"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11"/>
      <color theme="1"/>
      <name val="Berlin Sans FB"/>
      <family val="2"/>
    </font>
    <font>
      <b/>
      <sz val="11"/>
      <color theme="1"/>
      <name val="Berlin Sans FB"/>
      <family val="2"/>
    </font>
    <font>
      <sz val="10"/>
      <color theme="1"/>
      <name val="Berlin Sans FB"/>
      <family val="2"/>
    </font>
    <font>
      <sz val="11"/>
      <color rgb="FF000000"/>
      <name val="Berlin Sans FB"/>
      <family val="2"/>
    </font>
    <font>
      <b/>
      <sz val="11"/>
      <color rgb="FF000000"/>
      <name val="Berlin Sans FB"/>
      <family val="2"/>
    </font>
    <font>
      <sz val="11"/>
      <name val="Berlin Sans FB"/>
      <family val="2"/>
    </font>
    <font>
      <b/>
      <sz val="10"/>
      <color theme="1"/>
      <name val="Berlin Sans FB"/>
      <family val="2"/>
    </font>
    <font>
      <b/>
      <sz val="10"/>
      <color rgb="FF000000"/>
      <name val="Berlin Sans FB"/>
      <family val="2"/>
    </font>
    <font>
      <sz val="10"/>
      <color rgb="FF000000"/>
      <name val="Berlin Sans FB"/>
      <family val="2"/>
    </font>
    <font>
      <sz val="8"/>
      <name val="Calibri"/>
      <family val="2"/>
      <scheme val="minor"/>
    </font>
    <font>
      <b/>
      <sz val="10"/>
      <color rgb="FF0070C0"/>
      <name val="Berlin Sans FB"/>
      <family val="2"/>
    </font>
    <font>
      <sz val="10"/>
      <color rgb="FF0070C0"/>
      <name val="Berlin Sans FB"/>
      <family val="2"/>
    </font>
    <font>
      <b/>
      <i/>
      <sz val="10"/>
      <color rgb="FF0070C0"/>
      <name val="Berlin Sans FB"/>
      <family val="2"/>
    </font>
    <font>
      <i/>
      <sz val="10"/>
      <color rgb="FF0070C0"/>
      <name val="Berlin Sans FB"/>
      <family val="2"/>
    </font>
    <font>
      <b/>
      <sz val="7"/>
      <color rgb="FF0070C0"/>
      <name val="Berlin Sans FB"/>
      <family val="2"/>
    </font>
    <font>
      <b/>
      <u val="double"/>
      <sz val="7"/>
      <color rgb="FF0070C0"/>
      <name val="Berlin Sans FB"/>
      <family val="2"/>
    </font>
    <font>
      <sz val="7"/>
      <color rgb="FF0070C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xf numFmtId="9" fontId="2" fillId="0" borderId="0" applyFont="0" applyFill="0" applyBorder="0" applyAlignment="0" applyProtection="0"/>
  </cellStyleXfs>
  <cellXfs count="776">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5" xfId="1" applyFont="1" applyBorder="1"/>
    <xf numFmtId="43" fontId="0" fillId="2" borderId="0" xfId="1" applyFont="1" applyFill="1"/>
    <xf numFmtId="165" fontId="0" fillId="2" borderId="22" xfId="1" applyNumberFormat="1" applyFont="1" applyFill="1" applyBorder="1" applyAlignment="1">
      <alignment horizontal="right" vertical="center"/>
    </xf>
    <xf numFmtId="165" fontId="0" fillId="2" borderId="4"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8" xfId="0" applyNumberFormat="1" applyFill="1" applyBorder="1" applyAlignment="1">
      <alignment horizontal="right" vertical="center"/>
    </xf>
    <xf numFmtId="3" fontId="0" fillId="2" borderId="5" xfId="0" applyNumberFormat="1" applyFill="1" applyBorder="1" applyAlignment="1">
      <alignment horizontal="right" vertical="center"/>
    </xf>
    <xf numFmtId="165" fontId="0" fillId="2" borderId="5" xfId="1" applyNumberFormat="1" applyFont="1" applyFill="1" applyBorder="1" applyAlignment="1">
      <alignment horizontal="right" vertical="center"/>
    </xf>
    <xf numFmtId="3" fontId="0" fillId="2" borderId="29" xfId="0" applyNumberFormat="1" applyFill="1" applyBorder="1" applyAlignment="1">
      <alignment horizontal="right" vertical="center"/>
    </xf>
    <xf numFmtId="3" fontId="0" fillId="2" borderId="4" xfId="0" applyNumberFormat="1" applyFill="1" applyBorder="1" applyAlignment="1">
      <alignment horizontal="right" vertical="center"/>
    </xf>
    <xf numFmtId="3" fontId="0" fillId="2" borderId="27" xfId="0" applyNumberFormat="1" applyFill="1" applyBorder="1" applyAlignment="1">
      <alignment horizontal="right" vertical="center"/>
    </xf>
    <xf numFmtId="165" fontId="0" fillId="2" borderId="28" xfId="1" applyNumberFormat="1" applyFont="1" applyFill="1" applyBorder="1" applyAlignment="1">
      <alignment horizontal="right" vertical="center"/>
    </xf>
    <xf numFmtId="165" fontId="0" fillId="2" borderId="25" xfId="1" applyNumberFormat="1" applyFont="1" applyFill="1" applyBorder="1" applyAlignment="1">
      <alignment horizontal="right" vertical="center"/>
    </xf>
    <xf numFmtId="165" fontId="0" fillId="2" borderId="36" xfId="1" applyNumberFormat="1" applyFont="1" applyFill="1" applyBorder="1" applyAlignment="1">
      <alignment horizontal="right" vertical="center"/>
    </xf>
    <xf numFmtId="4" fontId="1" fillId="2" borderId="63" xfId="0" applyNumberFormat="1" applyFont="1" applyFill="1" applyBorder="1"/>
    <xf numFmtId="43" fontId="0" fillId="2" borderId="28" xfId="1" applyFont="1" applyFill="1" applyBorder="1" applyAlignment="1">
      <alignment horizontal="right"/>
    </xf>
    <xf numFmtId="3" fontId="0" fillId="2" borderId="22" xfId="0" applyNumberFormat="1" applyFill="1" applyBorder="1" applyAlignment="1">
      <alignment horizontal="right" vertical="center"/>
    </xf>
    <xf numFmtId="3" fontId="0" fillId="2" borderId="40" xfId="0" applyNumberFormat="1" applyFill="1" applyBorder="1" applyAlignment="1">
      <alignment horizontal="right" vertical="center"/>
    </xf>
    <xf numFmtId="43" fontId="0" fillId="2" borderId="28" xfId="1" applyFont="1" applyFill="1" applyBorder="1" applyAlignment="1">
      <alignment horizontal="right" vertical="center"/>
    </xf>
    <xf numFmtId="3" fontId="0" fillId="2" borderId="25" xfId="0" applyNumberFormat="1" applyFill="1" applyBorder="1" applyAlignment="1">
      <alignment horizontal="right" vertical="center"/>
    </xf>
    <xf numFmtId="3" fontId="0" fillId="2" borderId="36" xfId="0" applyNumberFormat="1" applyFill="1" applyBorder="1" applyAlignment="1">
      <alignment horizontal="right" vertical="center"/>
    </xf>
    <xf numFmtId="0" fontId="0" fillId="2" borderId="0" xfId="0" applyFill="1"/>
    <xf numFmtId="0" fontId="1" fillId="2" borderId="7" xfId="0" applyFont="1" applyFill="1" applyBorder="1" applyAlignment="1">
      <alignment horizontal="right"/>
    </xf>
    <xf numFmtId="0" fontId="1" fillId="2" borderId="6" xfId="0" applyFont="1" applyFill="1" applyBorder="1" applyAlignment="1">
      <alignment horizontal="right"/>
    </xf>
    <xf numFmtId="0" fontId="1" fillId="2" borderId="42" xfId="0" applyFont="1" applyFill="1" applyBorder="1" applyAlignment="1">
      <alignment horizontal="right"/>
    </xf>
    <xf numFmtId="0" fontId="0" fillId="2" borderId="19" xfId="0" applyFill="1" applyBorder="1" applyAlignment="1">
      <alignment horizontal="center" vertical="center"/>
    </xf>
    <xf numFmtId="0" fontId="0" fillId="2" borderId="24" xfId="0" applyFill="1" applyBorder="1" applyAlignment="1">
      <alignment horizontal="center" vertical="center"/>
    </xf>
    <xf numFmtId="0" fontId="0" fillId="2" borderId="17"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8" xfId="0" applyNumberFormat="1" applyFill="1" applyBorder="1" applyAlignment="1">
      <alignment horizontal="right"/>
    </xf>
    <xf numFmtId="0" fontId="0" fillId="2" borderId="20"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44" xfId="0" applyFont="1" applyFill="1" applyBorder="1" applyAlignment="1">
      <alignment horizontal="right" wrapText="1"/>
    </xf>
    <xf numFmtId="0" fontId="0" fillId="2" borderId="22" xfId="0" applyFill="1" applyBorder="1" applyAlignment="1">
      <alignment horizontal="left" vertical="center" wrapText="1"/>
    </xf>
    <xf numFmtId="0" fontId="0" fillId="2" borderId="1" xfId="0" applyFill="1" applyBorder="1" applyAlignment="1">
      <alignment horizontal="left" vertical="center" wrapText="1"/>
    </xf>
    <xf numFmtId="0" fontId="0" fillId="2" borderId="25" xfId="0" applyFill="1" applyBorder="1" applyAlignment="1">
      <alignment horizontal="left" vertical="center" wrapText="1"/>
    </xf>
    <xf numFmtId="0" fontId="0" fillId="2" borderId="4" xfId="0" applyFill="1" applyBorder="1" applyAlignment="1">
      <alignment horizontal="left" vertical="center" wrapText="1"/>
    </xf>
    <xf numFmtId="0" fontId="0" fillId="2" borderId="1" xfId="0" applyFill="1" applyBorder="1" applyAlignment="1">
      <alignment wrapText="1"/>
    </xf>
    <xf numFmtId="0" fontId="0" fillId="2" borderId="5"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50"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5" xfId="1" applyNumberFormat="1" applyFont="1" applyBorder="1" applyAlignment="1">
      <alignment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vertical="center" wrapText="1"/>
    </xf>
    <xf numFmtId="165" fontId="4" fillId="0" borderId="22" xfId="1" applyNumberFormat="1" applyFont="1" applyBorder="1" applyAlignment="1">
      <alignment horizontal="right" vertical="center"/>
    </xf>
    <xf numFmtId="165" fontId="4" fillId="0" borderId="40"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165" fontId="4" fillId="0" borderId="25" xfId="1" applyNumberFormat="1" applyFont="1" applyBorder="1" applyAlignment="1">
      <alignment horizontal="right" vertical="center"/>
    </xf>
    <xf numFmtId="165" fontId="4" fillId="0" borderId="36" xfId="1" applyNumberFormat="1" applyFont="1" applyBorder="1" applyAlignment="1">
      <alignment horizontal="right" vertical="center"/>
    </xf>
    <xf numFmtId="0" fontId="4" fillId="0" borderId="17" xfId="0" applyFont="1" applyBorder="1" applyAlignment="1">
      <alignment horizontal="center" vertical="center"/>
    </xf>
    <xf numFmtId="165" fontId="4" fillId="0" borderId="28" xfId="1" applyNumberFormat="1" applyFont="1" applyBorder="1" applyAlignment="1">
      <alignment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165" fontId="3" fillId="0" borderId="63" xfId="1" applyNumberFormat="1" applyFont="1" applyBorder="1" applyAlignment="1">
      <alignment horizontal="right" vertical="center"/>
    </xf>
    <xf numFmtId="165" fontId="3" fillId="0" borderId="33" xfId="1" applyNumberFormat="1" applyFont="1" applyBorder="1" applyAlignment="1">
      <alignment horizontal="right" vertical="center"/>
    </xf>
    <xf numFmtId="165" fontId="3" fillId="0" borderId="60" xfId="1" applyNumberFormat="1" applyFont="1" applyBorder="1" applyAlignment="1">
      <alignment horizontal="right" vertical="center"/>
    </xf>
    <xf numFmtId="0" fontId="11" fillId="0" borderId="44" xfId="0" applyFont="1" applyBorder="1"/>
    <xf numFmtId="0" fontId="11" fillId="0" borderId="61" xfId="0" applyFont="1" applyBorder="1" applyAlignment="1">
      <alignment horizontal="right"/>
    </xf>
    <xf numFmtId="0" fontId="11" fillId="0" borderId="41" xfId="0" applyFont="1" applyBorder="1" applyAlignment="1">
      <alignment horizontal="right"/>
    </xf>
    <xf numFmtId="0" fontId="11" fillId="0" borderId="62" xfId="0" applyFont="1" applyBorder="1" applyAlignment="1">
      <alignment horizontal="right"/>
    </xf>
    <xf numFmtId="0" fontId="11" fillId="0" borderId="35" xfId="0" applyFont="1" applyBorder="1" applyAlignment="1">
      <alignment horizontal="right"/>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1" fillId="2" borderId="56" xfId="0" applyFont="1" applyFill="1" applyBorder="1" applyAlignment="1">
      <alignment horizontal="left" wrapText="1"/>
    </xf>
    <xf numFmtId="0" fontId="11" fillId="2" borderId="31" xfId="0" applyFont="1" applyFill="1" applyBorder="1" applyAlignment="1">
      <alignment horizontal="left" wrapText="1"/>
    </xf>
    <xf numFmtId="0" fontId="1" fillId="2" borderId="56" xfId="0" applyFont="1" applyFill="1" applyBorder="1" applyAlignment="1">
      <alignment horizontal="center"/>
    </xf>
    <xf numFmtId="0" fontId="1" fillId="2" borderId="34" xfId="0" applyFont="1" applyFill="1" applyBorder="1" applyAlignment="1">
      <alignment horizontal="center"/>
    </xf>
    <xf numFmtId="0" fontId="1" fillId="2" borderId="31" xfId="0" applyFont="1"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6" xfId="0" applyFill="1" applyBorder="1" applyAlignment="1">
      <alignment horizontal="center" vertical="center"/>
    </xf>
    <xf numFmtId="0" fontId="0" fillId="2" borderId="34" xfId="0" applyFill="1" applyBorder="1" applyAlignment="1">
      <alignment horizontal="center" vertical="center"/>
    </xf>
    <xf numFmtId="0" fontId="0" fillId="2" borderId="31" xfId="0"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4" xfId="0" applyFont="1" applyFill="1" applyBorder="1" applyAlignment="1">
      <alignment horizontal="center" vertical="center"/>
    </xf>
    <xf numFmtId="0" fontId="0" fillId="2" borderId="55" xfId="0" applyFill="1" applyBorder="1" applyAlignment="1">
      <alignment horizontal="center"/>
    </xf>
    <xf numFmtId="0" fontId="0" fillId="2" borderId="55" xfId="0" applyFill="1" applyBorder="1" applyAlignment="1">
      <alignment horizontal="center" wrapText="1"/>
    </xf>
    <xf numFmtId="166" fontId="1" fillId="2" borderId="60" xfId="0" applyNumberFormat="1" applyFont="1" applyFill="1" applyBorder="1"/>
    <xf numFmtId="0" fontId="0" fillId="2" borderId="66" xfId="0" applyFill="1" applyBorder="1" applyAlignment="1">
      <alignment horizontal="center"/>
    </xf>
    <xf numFmtId="0" fontId="0" fillId="2" borderId="41" xfId="0" applyFill="1" applyBorder="1"/>
    <xf numFmtId="165" fontId="10" fillId="2" borderId="41" xfId="1" applyNumberFormat="1" applyFont="1" applyFill="1" applyBorder="1"/>
    <xf numFmtId="4" fontId="10" fillId="2" borderId="41" xfId="0" applyNumberFormat="1" applyFont="1" applyFill="1" applyBorder="1"/>
    <xf numFmtId="0" fontId="0" fillId="2" borderId="26"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34" xfId="0" applyFill="1" applyBorder="1" applyAlignment="1">
      <alignment horizontal="left" vertical="center" wrapText="1"/>
    </xf>
    <xf numFmtId="165" fontId="0" fillId="2" borderId="34" xfId="1" applyNumberFormat="1" applyFont="1" applyFill="1" applyBorder="1" applyAlignment="1">
      <alignment horizontal="right" vertical="center"/>
    </xf>
    <xf numFmtId="3" fontId="0" fillId="2" borderId="34" xfId="0" applyNumberFormat="1" applyFill="1" applyBorder="1" applyAlignment="1">
      <alignment horizontal="right" vertical="center"/>
    </xf>
    <xf numFmtId="3" fontId="0" fillId="2" borderId="31" xfId="0" applyNumberFormat="1" applyFill="1" applyBorder="1" applyAlignment="1">
      <alignment horizontal="right" vertical="center"/>
    </xf>
    <xf numFmtId="165" fontId="0" fillId="2" borderId="31" xfId="1" applyNumberFormat="1" applyFont="1" applyFill="1" applyBorder="1" applyAlignment="1">
      <alignment horizontal="right" vertical="center"/>
    </xf>
    <xf numFmtId="165" fontId="0" fillId="2" borderId="9" xfId="0" applyNumberFormat="1" applyFill="1" applyBorder="1" applyAlignment="1">
      <alignment horizontal="center" vertical="center"/>
    </xf>
    <xf numFmtId="0" fontId="0" fillId="2" borderId="55"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30" xfId="0" applyNumberFormat="1" applyFill="1" applyBorder="1" applyAlignment="1">
      <alignment horizontal="right" vertical="center"/>
    </xf>
    <xf numFmtId="165" fontId="0" fillId="2" borderId="9" xfId="0" applyNumberFormat="1" applyFill="1" applyBorder="1" applyAlignment="1">
      <alignment horizontal="center"/>
    </xf>
    <xf numFmtId="165" fontId="1" fillId="2" borderId="35" xfId="1" applyNumberFormat="1" applyFont="1" applyFill="1" applyBorder="1"/>
    <xf numFmtId="0" fontId="15" fillId="0" borderId="0" xfId="0" applyFont="1"/>
    <xf numFmtId="165" fontId="16" fillId="0" borderId="59" xfId="1" applyNumberFormat="1" applyFont="1" applyBorder="1"/>
    <xf numFmtId="165" fontId="15" fillId="0" borderId="0" xfId="0" applyNumberFormat="1" applyFont="1"/>
    <xf numFmtId="0" fontId="15" fillId="2" borderId="0" xfId="0" applyFont="1" applyFill="1"/>
    <xf numFmtId="0" fontId="15" fillId="2" borderId="17" xfId="0" applyFont="1" applyFill="1" applyBorder="1" applyAlignment="1">
      <alignment horizontal="center"/>
    </xf>
    <xf numFmtId="0" fontId="15" fillId="2" borderId="39" xfId="0" applyFont="1" applyFill="1" applyBorder="1"/>
    <xf numFmtId="43" fontId="15" fillId="2" borderId="46" xfId="1" applyFont="1" applyFill="1" applyBorder="1"/>
    <xf numFmtId="43" fontId="15" fillId="2" borderId="0" xfId="1" applyFont="1" applyFill="1"/>
    <xf numFmtId="0" fontId="15" fillId="2" borderId="19" xfId="0" applyFont="1" applyFill="1" applyBorder="1" applyAlignment="1">
      <alignment horizontal="center"/>
    </xf>
    <xf numFmtId="0" fontId="15" fillId="2" borderId="2" xfId="0" applyFont="1" applyFill="1" applyBorder="1"/>
    <xf numFmtId="165" fontId="15" fillId="2" borderId="47" xfId="1" applyNumberFormat="1" applyFont="1" applyFill="1" applyBorder="1"/>
    <xf numFmtId="4" fontId="15" fillId="2" borderId="0" xfId="0" applyNumberFormat="1" applyFont="1" applyFill="1"/>
    <xf numFmtId="0" fontId="15" fillId="3" borderId="0" xfId="2" applyFont="1"/>
    <xf numFmtId="0" fontId="16" fillId="0" borderId="0" xfId="0" applyFont="1"/>
    <xf numFmtId="4" fontId="15" fillId="0" borderId="0" xfId="0" applyNumberFormat="1" applyFont="1"/>
    <xf numFmtId="165" fontId="15" fillId="3" borderId="0" xfId="2" applyNumberFormat="1" applyFont="1"/>
    <xf numFmtId="0" fontId="15" fillId="2" borderId="0" xfId="2" applyFont="1" applyFill="1"/>
    <xf numFmtId="0" fontId="15" fillId="2" borderId="21" xfId="2" applyFont="1" applyFill="1" applyBorder="1" applyAlignment="1">
      <alignment horizontal="center"/>
    </xf>
    <xf numFmtId="0" fontId="15" fillId="2" borderId="19" xfId="2" applyFont="1" applyFill="1" applyBorder="1" applyAlignment="1">
      <alignment horizontal="center"/>
    </xf>
    <xf numFmtId="0" fontId="15" fillId="2" borderId="1" xfId="0" applyFont="1" applyFill="1" applyBorder="1"/>
    <xf numFmtId="165" fontId="15" fillId="2" borderId="0" xfId="0" applyNumberFormat="1" applyFont="1" applyFill="1"/>
    <xf numFmtId="4" fontId="15" fillId="2" borderId="0" xfId="2" applyNumberFormat="1" applyFont="1" applyFill="1"/>
    <xf numFmtId="4" fontId="16" fillId="2" borderId="0" xfId="0" applyNumberFormat="1" applyFont="1" applyFill="1"/>
    <xf numFmtId="0" fontId="15" fillId="2" borderId="22" xfId="0" applyFont="1" applyFill="1" applyBorder="1"/>
    <xf numFmtId="0" fontId="15" fillId="2" borderId="4" xfId="0" applyFont="1" applyFill="1" applyBorder="1"/>
    <xf numFmtId="165" fontId="15" fillId="2" borderId="1" xfId="1" applyNumberFormat="1" applyFont="1" applyFill="1" applyBorder="1"/>
    <xf numFmtId="4" fontId="18" fillId="2" borderId="1" xfId="0" applyNumberFormat="1" applyFont="1" applyFill="1" applyBorder="1" applyAlignment="1">
      <alignment vertical="center"/>
    </xf>
    <xf numFmtId="0" fontId="18" fillId="2" borderId="1" xfId="0" applyFont="1" applyFill="1" applyBorder="1" applyAlignment="1">
      <alignment vertical="center"/>
    </xf>
    <xf numFmtId="0" fontId="15" fillId="2" borderId="54" xfId="2" applyFont="1" applyFill="1" applyBorder="1" applyAlignment="1">
      <alignment horizontal="center" vertical="center"/>
    </xf>
    <xf numFmtId="166" fontId="18" fillId="2" borderId="40" xfId="1" applyNumberFormat="1" applyFont="1" applyFill="1" applyBorder="1" applyAlignment="1">
      <alignment vertical="center"/>
    </xf>
    <xf numFmtId="0" fontId="15" fillId="2" borderId="38" xfId="2" applyFont="1" applyFill="1" applyBorder="1" applyAlignment="1">
      <alignment horizontal="center" vertical="center"/>
    </xf>
    <xf numFmtId="166" fontId="18" fillId="2" borderId="28" xfId="1" applyNumberFormat="1" applyFont="1" applyFill="1" applyBorder="1" applyAlignment="1">
      <alignment vertical="center"/>
    </xf>
    <xf numFmtId="0" fontId="15" fillId="2" borderId="64" xfId="2" applyFont="1" applyFill="1" applyBorder="1" applyAlignment="1">
      <alignment horizontal="center" vertical="center"/>
    </xf>
    <xf numFmtId="166" fontId="18" fillId="2" borderId="36" xfId="1" applyNumberFormat="1" applyFont="1" applyFill="1" applyBorder="1" applyAlignment="1">
      <alignment vertical="center"/>
    </xf>
    <xf numFmtId="0" fontId="18" fillId="2" borderId="22" xfId="0" applyFont="1" applyFill="1" applyBorder="1" applyAlignment="1">
      <alignment vertical="center" wrapText="1"/>
    </xf>
    <xf numFmtId="0" fontId="15" fillId="0" borderId="19" xfId="0" applyFont="1" applyBorder="1" applyAlignment="1">
      <alignment horizontal="center"/>
    </xf>
    <xf numFmtId="165" fontId="15" fillId="0" borderId="28" xfId="1" applyNumberFormat="1" applyFont="1" applyBorder="1"/>
    <xf numFmtId="165" fontId="15" fillId="0" borderId="29" xfId="1" applyNumberFormat="1" applyFont="1" applyBorder="1"/>
    <xf numFmtId="165" fontId="16" fillId="0" borderId="63" xfId="1" applyNumberFormat="1" applyFont="1" applyBorder="1"/>
    <xf numFmtId="0" fontId="16" fillId="2" borderId="35" xfId="0" applyFont="1" applyFill="1" applyBorder="1" applyAlignment="1">
      <alignment horizontal="right"/>
    </xf>
    <xf numFmtId="0" fontId="19" fillId="0" borderId="32" xfId="0" applyFont="1" applyBorder="1" applyAlignment="1">
      <alignment horizontal="center" vertical="center"/>
    </xf>
    <xf numFmtId="0" fontId="15" fillId="0" borderId="21" xfId="0" applyFont="1" applyBorder="1" applyAlignment="1">
      <alignment horizontal="center"/>
    </xf>
    <xf numFmtId="0" fontId="18" fillId="0" borderId="22" xfId="0" applyFont="1" applyBorder="1"/>
    <xf numFmtId="165" fontId="15" fillId="0" borderId="22" xfId="0" applyNumberFormat="1" applyFont="1" applyBorder="1"/>
    <xf numFmtId="165" fontId="15" fillId="0" borderId="22" xfId="1" applyNumberFormat="1" applyFont="1" applyFill="1" applyBorder="1"/>
    <xf numFmtId="43" fontId="15" fillId="0" borderId="22" xfId="0" applyNumberFormat="1" applyFont="1" applyBorder="1"/>
    <xf numFmtId="0" fontId="18" fillId="0" borderId="1" xfId="0" applyFont="1" applyBorder="1"/>
    <xf numFmtId="165" fontId="15" fillId="0" borderId="1" xfId="0" applyNumberFormat="1" applyFont="1" applyBorder="1"/>
    <xf numFmtId="165" fontId="15" fillId="0" borderId="1" xfId="1" applyNumberFormat="1" applyFont="1" applyFill="1" applyBorder="1"/>
    <xf numFmtId="43" fontId="15" fillId="0" borderId="1" xfId="0" applyNumberFormat="1" applyFont="1" applyBorder="1"/>
    <xf numFmtId="0" fontId="15" fillId="0" borderId="20" xfId="0" applyFont="1" applyBorder="1" applyAlignment="1">
      <alignment horizontal="center"/>
    </xf>
    <xf numFmtId="0" fontId="18" fillId="0" borderId="5" xfId="0" applyFont="1" applyBorder="1"/>
    <xf numFmtId="165" fontId="18" fillId="0" borderId="5" xfId="0" applyNumberFormat="1" applyFont="1" applyBorder="1"/>
    <xf numFmtId="165" fontId="18" fillId="0" borderId="5" xfId="1" applyNumberFormat="1" applyFont="1" applyFill="1" applyBorder="1"/>
    <xf numFmtId="43" fontId="15" fillId="0" borderId="5" xfId="0" applyNumberFormat="1" applyFont="1" applyBorder="1"/>
    <xf numFmtId="165" fontId="19" fillId="0" borderId="63" xfId="0" applyNumberFormat="1" applyFont="1" applyBorder="1"/>
    <xf numFmtId="165" fontId="19" fillId="0" borderId="33" xfId="1" applyNumberFormat="1" applyFont="1" applyFill="1" applyBorder="1"/>
    <xf numFmtId="43" fontId="16" fillId="0" borderId="33" xfId="0" applyNumberFormat="1" applyFont="1" applyBorder="1"/>
    <xf numFmtId="0" fontId="16" fillId="0" borderId="33" xfId="0" applyFont="1" applyBorder="1"/>
    <xf numFmtId="0" fontId="16" fillId="2" borderId="8" xfId="0" applyFont="1" applyFill="1" applyBorder="1" applyAlignment="1">
      <alignment horizontal="right"/>
    </xf>
    <xf numFmtId="0" fontId="18" fillId="2" borderId="54" xfId="0" applyFont="1" applyFill="1" applyBorder="1" applyAlignment="1">
      <alignment horizontal="center"/>
    </xf>
    <xf numFmtId="0" fontId="18" fillId="2" borderId="46" xfId="0" applyFont="1" applyFill="1" applyBorder="1" applyAlignment="1">
      <alignment horizontal="left" wrapText="1"/>
    </xf>
    <xf numFmtId="165" fontId="15" fillId="2" borderId="37" xfId="1" applyNumberFormat="1" applyFont="1" applyFill="1" applyBorder="1"/>
    <xf numFmtId="165" fontId="15" fillId="2" borderId="39" xfId="1" applyNumberFormat="1" applyFont="1" applyFill="1" applyBorder="1"/>
    <xf numFmtId="165" fontId="15" fillId="2" borderId="40" xfId="1" applyNumberFormat="1" applyFont="1" applyFill="1" applyBorder="1"/>
    <xf numFmtId="0" fontId="18" fillId="2" borderId="38" xfId="0" applyFont="1" applyFill="1" applyBorder="1" applyAlignment="1">
      <alignment horizontal="center"/>
    </xf>
    <xf numFmtId="0" fontId="18" fillId="2" borderId="47" xfId="0" applyFont="1" applyFill="1" applyBorder="1" applyAlignment="1">
      <alignment horizontal="left" wrapText="1"/>
    </xf>
    <xf numFmtId="165" fontId="15" fillId="2" borderId="3" xfId="0" applyNumberFormat="1" applyFont="1" applyFill="1" applyBorder="1"/>
    <xf numFmtId="165" fontId="15" fillId="2" borderId="2" xfId="0" applyNumberFormat="1" applyFont="1" applyFill="1" applyBorder="1"/>
    <xf numFmtId="165" fontId="15" fillId="2" borderId="28" xfId="1" applyNumberFormat="1" applyFont="1" applyFill="1" applyBorder="1"/>
    <xf numFmtId="165" fontId="19" fillId="2" borderId="58" xfId="1" applyNumberFormat="1" applyFont="1" applyFill="1" applyBorder="1"/>
    <xf numFmtId="165" fontId="19" fillId="2" borderId="60" xfId="1" applyNumberFormat="1" applyFont="1" applyFill="1" applyBorder="1"/>
    <xf numFmtId="165" fontId="15" fillId="2" borderId="46" xfId="1" applyNumberFormat="1" applyFont="1" applyFill="1" applyBorder="1"/>
    <xf numFmtId="165" fontId="16" fillId="2" borderId="63" xfId="1" applyNumberFormat="1" applyFont="1" applyFill="1" applyBorder="1"/>
    <xf numFmtId="165" fontId="16" fillId="2" borderId="60" xfId="1" applyNumberFormat="1" applyFont="1" applyFill="1" applyBorder="1"/>
    <xf numFmtId="0" fontId="15" fillId="2" borderId="32" xfId="0" applyFont="1" applyFill="1" applyBorder="1" applyAlignment="1">
      <alignment horizontal="center" vertical="center"/>
    </xf>
    <xf numFmtId="0" fontId="15" fillId="0" borderId="5" xfId="0" applyFont="1" applyBorder="1" applyAlignment="1">
      <alignment vertical="center" wrapText="1"/>
    </xf>
    <xf numFmtId="165" fontId="15" fillId="0" borderId="5" xfId="1" applyNumberFormat="1" applyFont="1" applyBorder="1" applyAlignment="1">
      <alignment vertical="center"/>
    </xf>
    <xf numFmtId="43" fontId="20" fillId="0" borderId="29" xfId="1" applyFont="1" applyBorder="1" applyAlignment="1">
      <alignment vertical="center"/>
    </xf>
    <xf numFmtId="0" fontId="15" fillId="0" borderId="1" xfId="0" applyFont="1" applyBorder="1"/>
    <xf numFmtId="43" fontId="15" fillId="0" borderId="1" xfId="1" applyFont="1" applyBorder="1"/>
    <xf numFmtId="43" fontId="20" fillId="0" borderId="28" xfId="1" applyFont="1" applyBorder="1"/>
    <xf numFmtId="165" fontId="15" fillId="2" borderId="22" xfId="1" applyNumberFormat="1" applyFont="1" applyFill="1" applyBorder="1"/>
    <xf numFmtId="43" fontId="16" fillId="2" borderId="63" xfId="1" applyFont="1" applyFill="1" applyBorder="1"/>
    <xf numFmtId="43" fontId="16" fillId="2" borderId="59" xfId="1" applyFont="1" applyFill="1" applyBorder="1"/>
    <xf numFmtId="165" fontId="15" fillId="2" borderId="1" xfId="1" applyNumberFormat="1" applyFont="1" applyFill="1" applyBorder="1" applyAlignment="1">
      <alignment horizontal="right"/>
    </xf>
    <xf numFmtId="0" fontId="15" fillId="2" borderId="7" xfId="0" applyFont="1" applyFill="1" applyBorder="1"/>
    <xf numFmtId="0" fontId="15" fillId="2" borderId="32" xfId="2" applyFont="1" applyFill="1" applyBorder="1" applyAlignment="1">
      <alignment horizontal="center"/>
    </xf>
    <xf numFmtId="43" fontId="15" fillId="2" borderId="7" xfId="1" applyFont="1" applyFill="1" applyBorder="1"/>
    <xf numFmtId="43" fontId="15" fillId="2" borderId="18" xfId="1" applyFont="1" applyFill="1" applyBorder="1"/>
    <xf numFmtId="43" fontId="16" fillId="2" borderId="60" xfId="1" applyFont="1" applyFill="1" applyBorder="1"/>
    <xf numFmtId="0" fontId="19" fillId="2" borderId="37" xfId="0" applyFont="1" applyFill="1" applyBorder="1" applyAlignment="1">
      <alignment vertical="center"/>
    </xf>
    <xf numFmtId="0" fontId="19" fillId="2" borderId="7" xfId="0" applyFont="1" applyFill="1" applyBorder="1" applyAlignment="1">
      <alignment vertical="center" wrapText="1"/>
    </xf>
    <xf numFmtId="0" fontId="18" fillId="2" borderId="32" xfId="0" applyFont="1" applyFill="1" applyBorder="1" applyAlignment="1">
      <alignment horizontal="center" vertical="center"/>
    </xf>
    <xf numFmtId="0" fontId="18" fillId="2" borderId="7" xfId="0" applyFont="1" applyFill="1" applyBorder="1" applyAlignment="1">
      <alignment vertical="center" wrapText="1"/>
    </xf>
    <xf numFmtId="43" fontId="18" fillId="2" borderId="5" xfId="1" applyFont="1" applyFill="1" applyBorder="1" applyAlignment="1">
      <alignment vertical="center"/>
    </xf>
    <xf numFmtId="43" fontId="19" fillId="2" borderId="32" xfId="1" applyFont="1" applyFill="1" applyBorder="1"/>
    <xf numFmtId="4" fontId="19" fillId="2" borderId="7" xfId="0" applyNumberFormat="1" applyFont="1" applyFill="1" applyBorder="1"/>
    <xf numFmtId="0" fontId="19" fillId="2" borderId="4" xfId="0" applyFont="1" applyFill="1" applyBorder="1"/>
    <xf numFmtId="0" fontId="18" fillId="2" borderId="19" xfId="0" applyFont="1" applyFill="1" applyBorder="1" applyAlignment="1">
      <alignment horizontal="center" vertical="center"/>
    </xf>
    <xf numFmtId="165" fontId="18" fillId="2" borderId="1" xfId="1" applyNumberFormat="1" applyFont="1" applyFill="1" applyBorder="1" applyAlignment="1">
      <alignment vertical="center"/>
    </xf>
    <xf numFmtId="43" fontId="18" fillId="4" borderId="1" xfId="1" applyFont="1" applyFill="1" applyBorder="1" applyAlignment="1">
      <alignment vertical="center"/>
    </xf>
    <xf numFmtId="43" fontId="19" fillId="2" borderId="7" xfId="1" applyFont="1" applyFill="1" applyBorder="1"/>
    <xf numFmtId="43" fontId="19" fillId="2" borderId="15" xfId="1" applyFont="1" applyFill="1" applyBorder="1" applyAlignment="1">
      <alignment horizontal="right"/>
    </xf>
    <xf numFmtId="43" fontId="19" fillId="4" borderId="15" xfId="1" applyFont="1" applyFill="1" applyBorder="1" applyAlignment="1">
      <alignment horizontal="right"/>
    </xf>
    <xf numFmtId="0" fontId="15" fillId="0" borderId="7" xfId="0" applyFont="1" applyBorder="1"/>
    <xf numFmtId="0" fontId="18" fillId="2" borderId="21" xfId="0" applyFont="1" applyFill="1" applyBorder="1" applyAlignment="1">
      <alignment vertical="center" wrapText="1"/>
    </xf>
    <xf numFmtId="0" fontId="18" fillId="2" borderId="19" xfId="0" applyFont="1" applyFill="1" applyBorder="1" applyAlignment="1">
      <alignment vertical="center" wrapText="1"/>
    </xf>
    <xf numFmtId="0" fontId="18" fillId="2" borderId="1" xfId="0" applyFont="1" applyFill="1" applyBorder="1" applyAlignment="1">
      <alignment vertical="center" wrapText="1"/>
    </xf>
    <xf numFmtId="0" fontId="18" fillId="2" borderId="24" xfId="0" applyFont="1" applyFill="1" applyBorder="1" applyAlignment="1">
      <alignment vertical="center" wrapText="1"/>
    </xf>
    <xf numFmtId="0" fontId="18" fillId="2" borderId="25" xfId="0" applyFont="1" applyFill="1" applyBorder="1" applyAlignment="1">
      <alignment vertical="center" wrapText="1"/>
    </xf>
    <xf numFmtId="0" fontId="16" fillId="2" borderId="8" xfId="2" applyFont="1" applyFill="1" applyBorder="1" applyAlignment="1"/>
    <xf numFmtId="0" fontId="16" fillId="2" borderId="9" xfId="2" applyFont="1" applyFill="1" applyBorder="1" applyAlignment="1"/>
    <xf numFmtId="165" fontId="16" fillId="2" borderId="35" xfId="1" applyNumberFormat="1" applyFont="1" applyFill="1" applyBorder="1" applyAlignment="1"/>
    <xf numFmtId="165" fontId="15" fillId="0" borderId="40" xfId="1" applyNumberFormat="1" applyFont="1" applyBorder="1"/>
    <xf numFmtId="0" fontId="15" fillId="0" borderId="19" xfId="0" applyFont="1" applyBorder="1" applyAlignment="1">
      <alignment horizontal="center" vertical="center"/>
    </xf>
    <xf numFmtId="0" fontId="15" fillId="0" borderId="55" xfId="0" applyFont="1" applyBorder="1" applyAlignment="1">
      <alignment horizontal="center"/>
    </xf>
    <xf numFmtId="43" fontId="15" fillId="0" borderId="7" xfId="1" applyFont="1" applyBorder="1"/>
    <xf numFmtId="3" fontId="15" fillId="0" borderId="29" xfId="0" applyNumberFormat="1" applyFont="1" applyBorder="1"/>
    <xf numFmtId="43" fontId="16" fillId="0" borderId="41" xfId="1" applyFont="1" applyBorder="1" applyAlignment="1">
      <alignment horizontal="right"/>
    </xf>
    <xf numFmtId="165" fontId="16" fillId="0" borderId="26" xfId="1" applyNumberFormat="1" applyFont="1" applyBorder="1"/>
    <xf numFmtId="0" fontId="15" fillId="0" borderId="17" xfId="0" applyFont="1" applyBorder="1" applyAlignment="1">
      <alignment horizontal="center" vertical="center"/>
    </xf>
    <xf numFmtId="0" fontId="15" fillId="0" borderId="4" xfId="0" applyFont="1" applyBorder="1" applyAlignment="1">
      <alignment vertical="center" wrapText="1"/>
    </xf>
    <xf numFmtId="165" fontId="15" fillId="2" borderId="4" xfId="1" applyNumberFormat="1" applyFont="1" applyFill="1" applyBorder="1" applyAlignment="1">
      <alignment vertical="center"/>
    </xf>
    <xf numFmtId="165" fontId="15" fillId="0" borderId="4" xfId="1" applyNumberFormat="1" applyFont="1" applyBorder="1" applyAlignment="1">
      <alignment vertical="center"/>
    </xf>
    <xf numFmtId="165" fontId="15" fillId="0" borderId="27" xfId="1" applyNumberFormat="1" applyFont="1" applyBorder="1" applyAlignment="1">
      <alignment vertical="center"/>
    </xf>
    <xf numFmtId="0" fontId="15" fillId="0" borderId="1" xfId="0" applyFont="1" applyBorder="1" applyAlignment="1">
      <alignment vertical="center" wrapText="1"/>
    </xf>
    <xf numFmtId="165" fontId="15" fillId="5" borderId="45" xfId="1" applyNumberFormat="1" applyFont="1" applyFill="1" applyBorder="1" applyAlignment="1">
      <alignment vertical="center"/>
    </xf>
    <xf numFmtId="165" fontId="15" fillId="0" borderId="1" xfId="1" applyNumberFormat="1" applyFont="1" applyBorder="1" applyAlignment="1">
      <alignment vertical="center"/>
    </xf>
    <xf numFmtId="165" fontId="15" fillId="0" borderId="28" xfId="1" applyNumberFormat="1" applyFont="1" applyBorder="1" applyAlignment="1">
      <alignment vertical="center"/>
    </xf>
    <xf numFmtId="165" fontId="15" fillId="2" borderId="1" xfId="1" applyNumberFormat="1" applyFont="1" applyFill="1" applyBorder="1" applyAlignment="1">
      <alignment vertical="center"/>
    </xf>
    <xf numFmtId="43" fontId="16" fillId="0" borderId="33" xfId="1" applyFont="1" applyBorder="1" applyAlignment="1">
      <alignment horizontal="right"/>
    </xf>
    <xf numFmtId="43" fontId="16" fillId="0" borderId="67" xfId="1" applyFont="1" applyBorder="1" applyAlignment="1">
      <alignment horizontal="right"/>
    </xf>
    <xf numFmtId="43" fontId="16" fillId="0" borderId="59" xfId="1" applyFont="1" applyBorder="1" applyAlignment="1">
      <alignment horizontal="right"/>
    </xf>
    <xf numFmtId="0" fontId="16" fillId="0" borderId="0" xfId="0" applyFont="1" applyAlignment="1">
      <alignment horizontal="center" vertical="center" wrapText="1"/>
    </xf>
    <xf numFmtId="0" fontId="16" fillId="0" borderId="44" xfId="0" applyFont="1" applyBorder="1" applyAlignment="1">
      <alignment wrapText="1"/>
    </xf>
    <xf numFmtId="0" fontId="15" fillId="0" borderId="0" xfId="0" applyFont="1" applyAlignment="1">
      <alignment wrapText="1"/>
    </xf>
    <xf numFmtId="0" fontId="15" fillId="2" borderId="0" xfId="0" applyFont="1" applyFill="1" applyAlignment="1">
      <alignment vertical="center" wrapText="1"/>
    </xf>
    <xf numFmtId="0" fontId="16" fillId="2" borderId="52" xfId="2"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5" fillId="0" borderId="0" xfId="0" applyFont="1" applyAlignment="1">
      <alignment horizontal="center" wrapText="1"/>
    </xf>
    <xf numFmtId="0" fontId="19" fillId="2" borderId="15" xfId="0" applyFont="1" applyFill="1" applyBorder="1" applyAlignment="1">
      <alignment horizontal="center" vertical="center" wrapText="1"/>
    </xf>
    <xf numFmtId="164" fontId="15" fillId="2" borderId="0" xfId="0" applyNumberFormat="1" applyFont="1" applyFill="1"/>
    <xf numFmtId="0" fontId="15" fillId="2" borderId="0" xfId="0" applyFont="1" applyFill="1" applyAlignment="1">
      <alignment horizontal="center" vertical="center" wrapText="1"/>
    </xf>
    <xf numFmtId="165" fontId="19" fillId="2" borderId="16" xfId="0" applyNumberFormat="1" applyFont="1" applyFill="1" applyBorder="1" applyAlignment="1">
      <alignment horizontal="center" vertical="center" wrapText="1"/>
    </xf>
    <xf numFmtId="165" fontId="19" fillId="2" borderId="18" xfId="0" applyNumberFormat="1" applyFont="1" applyFill="1" applyBorder="1" applyAlignment="1">
      <alignment vertical="center" wrapText="1"/>
    </xf>
    <xf numFmtId="165" fontId="18" fillId="2" borderId="29" xfId="0" applyNumberFormat="1" applyFont="1" applyFill="1" applyBorder="1" applyAlignment="1">
      <alignment vertical="center"/>
    </xf>
    <xf numFmtId="165" fontId="19" fillId="2" borderId="18" xfId="0" applyNumberFormat="1" applyFont="1" applyFill="1" applyBorder="1"/>
    <xf numFmtId="165" fontId="19" fillId="2" borderId="27" xfId="0" applyNumberFormat="1" applyFont="1" applyFill="1" applyBorder="1"/>
    <xf numFmtId="165" fontId="18" fillId="2" borderId="28" xfId="0" applyNumberFormat="1" applyFont="1" applyFill="1" applyBorder="1" applyAlignment="1">
      <alignment vertical="center"/>
    </xf>
    <xf numFmtId="165" fontId="19" fillId="2" borderId="28" xfId="0" applyNumberFormat="1" applyFont="1" applyFill="1" applyBorder="1" applyAlignment="1">
      <alignment vertical="center"/>
    </xf>
    <xf numFmtId="165" fontId="16" fillId="0" borderId="60" xfId="0" applyNumberFormat="1" applyFont="1" applyBorder="1"/>
    <xf numFmtId="165" fontId="15" fillId="0" borderId="18" xfId="0" applyNumberFormat="1" applyFont="1" applyBorder="1"/>
    <xf numFmtId="0" fontId="19" fillId="0" borderId="7" xfId="0" applyFont="1" applyBorder="1" applyAlignment="1">
      <alignment horizontal="center" vertical="center"/>
    </xf>
    <xf numFmtId="0" fontId="19" fillId="0" borderId="7" xfId="0" applyFont="1" applyBorder="1" applyAlignment="1">
      <alignment horizontal="center" vertical="center" wrapText="1"/>
    </xf>
    <xf numFmtId="165" fontId="19" fillId="0" borderId="18" xfId="0" applyNumberFormat="1" applyFont="1" applyBorder="1" applyAlignment="1">
      <alignment horizontal="center" vertical="center" wrapText="1"/>
    </xf>
    <xf numFmtId="0" fontId="15" fillId="0" borderId="0" xfId="0" applyFont="1" applyAlignment="1">
      <alignment horizontal="center" vertical="center"/>
    </xf>
    <xf numFmtId="0" fontId="16" fillId="0" borderId="61" xfId="0" applyFont="1" applyBorder="1" applyAlignment="1">
      <alignment horizontal="center"/>
    </xf>
    <xf numFmtId="0" fontId="16" fillId="2" borderId="42" xfId="0" applyFont="1" applyFill="1" applyBorder="1" applyAlignment="1">
      <alignment horizontal="center" vertical="center" wrapText="1"/>
    </xf>
    <xf numFmtId="0" fontId="16" fillId="0" borderId="35" xfId="0" applyFont="1" applyBorder="1" applyAlignment="1">
      <alignment horizontal="center"/>
    </xf>
    <xf numFmtId="0" fontId="15" fillId="0" borderId="1" xfId="0" applyFont="1" applyBorder="1" applyAlignment="1">
      <alignment horizontal="center"/>
    </xf>
    <xf numFmtId="0" fontId="16" fillId="0" borderId="41" xfId="0" applyFont="1" applyBorder="1" applyAlignment="1">
      <alignment horizontal="center"/>
    </xf>
    <xf numFmtId="0" fontId="16" fillId="0" borderId="62" xfId="0" applyFont="1" applyBorder="1" applyAlignment="1">
      <alignment horizontal="center"/>
    </xf>
    <xf numFmtId="0" fontId="16" fillId="0" borderId="44" xfId="0" applyFont="1" applyBorder="1" applyAlignment="1">
      <alignment horizontal="center" vertical="center" wrapText="1"/>
    </xf>
    <xf numFmtId="0" fontId="15" fillId="0" borderId="0" xfId="0" applyFont="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30" xfId="0" applyFont="1" applyBorder="1" applyAlignment="1">
      <alignment horizontal="center" vertical="center"/>
    </xf>
    <xf numFmtId="0" fontId="17" fillId="2" borderId="1" xfId="0" applyFont="1" applyFill="1" applyBorder="1"/>
    <xf numFmtId="0" fontId="21" fillId="2" borderId="1" xfId="2" applyFont="1" applyFill="1" applyBorder="1" applyAlignment="1">
      <alignment horizontal="center" vertical="center"/>
    </xf>
    <xf numFmtId="0" fontId="22" fillId="2" borderId="1" xfId="0" applyFont="1" applyFill="1" applyBorder="1" applyAlignment="1">
      <alignment horizontal="center" vertical="center" wrapText="1"/>
    </xf>
    <xf numFmtId="164" fontId="22" fillId="2" borderId="1" xfId="1"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2" applyFont="1" applyFill="1" applyBorder="1" applyAlignment="1">
      <alignment horizontal="center" vertical="center"/>
    </xf>
    <xf numFmtId="0" fontId="23" fillId="2" borderId="1" xfId="0" applyFont="1" applyFill="1" applyBorder="1" applyAlignment="1">
      <alignment vertical="center" wrapText="1"/>
    </xf>
    <xf numFmtId="164" fontId="22" fillId="2" borderId="1" xfId="1" applyNumberFormat="1" applyFont="1" applyFill="1" applyBorder="1" applyAlignment="1">
      <alignment horizontal="right" vertical="center"/>
    </xf>
    <xf numFmtId="164" fontId="22" fillId="2" borderId="1" xfId="1" applyNumberFormat="1" applyFont="1" applyFill="1" applyBorder="1" applyAlignment="1">
      <alignment vertical="center"/>
    </xf>
    <xf numFmtId="164" fontId="22" fillId="2" borderId="1" xfId="0" applyNumberFormat="1" applyFont="1" applyFill="1" applyBorder="1" applyAlignment="1">
      <alignment vertical="center"/>
    </xf>
    <xf numFmtId="164" fontId="22" fillId="2" borderId="1" xfId="0" applyNumberFormat="1" applyFont="1" applyFill="1" applyBorder="1" applyAlignment="1">
      <alignment horizontal="center" vertical="center"/>
    </xf>
    <xf numFmtId="166" fontId="23" fillId="2" borderId="1" xfId="1" applyNumberFormat="1" applyFont="1" applyFill="1" applyBorder="1" applyAlignment="1">
      <alignment vertical="center"/>
    </xf>
    <xf numFmtId="164" fontId="23" fillId="2" borderId="1" xfId="1" applyNumberFormat="1" applyFont="1" applyFill="1" applyBorder="1" applyAlignment="1">
      <alignment vertical="center"/>
    </xf>
    <xf numFmtId="165" fontId="23" fillId="2" borderId="1" xfId="1" applyNumberFormat="1" applyFont="1" applyFill="1" applyBorder="1" applyAlignment="1">
      <alignment vertical="center"/>
    </xf>
    <xf numFmtId="0" fontId="22" fillId="2" borderId="1" xfId="0" applyFont="1" applyFill="1" applyBorder="1" applyAlignment="1">
      <alignment vertical="center" wrapText="1"/>
    </xf>
    <xf numFmtId="43" fontId="22" fillId="2" borderId="1" xfId="1" applyFont="1" applyFill="1" applyBorder="1" applyAlignment="1">
      <alignment vertical="center"/>
    </xf>
    <xf numFmtId="166" fontId="22" fillId="2" borderId="1" xfId="1" applyNumberFormat="1" applyFont="1" applyFill="1" applyBorder="1" applyAlignment="1">
      <alignment vertical="center"/>
    </xf>
    <xf numFmtId="165" fontId="22" fillId="2" borderId="1" xfId="1" applyNumberFormat="1" applyFont="1" applyFill="1" applyBorder="1" applyAlignment="1">
      <alignment vertical="center"/>
    </xf>
    <xf numFmtId="0" fontId="16" fillId="2" borderId="1" xfId="2"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5" fillId="2" borderId="1" xfId="2" applyFont="1" applyFill="1" applyBorder="1" applyAlignment="1">
      <alignment horizontal="center" vertical="center"/>
    </xf>
    <xf numFmtId="165" fontId="19" fillId="2" borderId="1" xfId="1" applyNumberFormat="1" applyFont="1" applyFill="1" applyBorder="1" applyAlignment="1">
      <alignment vertical="center" wrapText="1"/>
    </xf>
    <xf numFmtId="166" fontId="18" fillId="2" borderId="1" xfId="1" applyNumberFormat="1" applyFont="1" applyFill="1" applyBorder="1" applyAlignment="1">
      <alignment vertical="center"/>
    </xf>
    <xf numFmtId="0" fontId="16" fillId="2" borderId="1" xfId="2" applyFont="1" applyFill="1" applyBorder="1" applyAlignment="1"/>
    <xf numFmtId="165" fontId="16" fillId="2" borderId="1" xfId="1" applyNumberFormat="1" applyFont="1" applyFill="1" applyBorder="1" applyAlignment="1"/>
    <xf numFmtId="0" fontId="16" fillId="0" borderId="1" xfId="0" applyFont="1" applyBorder="1" applyAlignment="1">
      <alignment horizontal="center" wrapText="1"/>
    </xf>
    <xf numFmtId="4" fontId="15" fillId="0" borderId="1" xfId="0" applyNumberFormat="1" applyFont="1" applyBorder="1"/>
    <xf numFmtId="4" fontId="16" fillId="0" borderId="1" xfId="0" applyNumberFormat="1" applyFont="1" applyBorder="1"/>
    <xf numFmtId="0" fontId="15" fillId="2" borderId="0" xfId="0" applyFont="1" applyFill="1" applyAlignment="1">
      <alignment horizont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5" fillId="2" borderId="0" xfId="2" applyFont="1" applyFill="1" applyAlignment="1">
      <alignment horizontal="center" vertical="center" wrapText="1"/>
    </xf>
    <xf numFmtId="0" fontId="16" fillId="2" borderId="32"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vertical="center"/>
    </xf>
    <xf numFmtId="0" fontId="16" fillId="0" borderId="1" xfId="0" applyFont="1" applyBorder="1" applyAlignment="1">
      <alignment vertical="center"/>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15" fillId="0" borderId="1" xfId="0" applyFont="1" applyBorder="1" applyAlignment="1">
      <alignment horizontal="justify" vertical="center"/>
    </xf>
    <xf numFmtId="0" fontId="16" fillId="0" borderId="1" xfId="0" applyFont="1" applyBorder="1" applyAlignment="1">
      <alignment vertical="center" wrapText="1"/>
    </xf>
    <xf numFmtId="167" fontId="16" fillId="0" borderId="1" xfId="1" applyNumberFormat="1" applyFont="1" applyBorder="1" applyAlignment="1">
      <alignment horizontal="center" vertical="center"/>
    </xf>
    <xf numFmtId="167" fontId="16" fillId="0" borderId="1" xfId="1" applyNumberFormat="1" applyFont="1" applyBorder="1" applyAlignment="1">
      <alignment vertical="center"/>
    </xf>
    <xf numFmtId="167" fontId="16" fillId="0" borderId="1" xfId="1" applyNumberFormat="1" applyFont="1" applyBorder="1" applyAlignment="1">
      <alignment horizontal="center" vertical="center" wrapText="1"/>
    </xf>
    <xf numFmtId="0" fontId="25" fillId="0" borderId="1" xfId="0" applyFont="1" applyBorder="1" applyAlignment="1">
      <alignment horizontal="left" vertical="center" wrapText="1"/>
    </xf>
    <xf numFmtId="165" fontId="25" fillId="0" borderId="1" xfId="1"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xf>
    <xf numFmtId="0" fontId="25" fillId="0" borderId="1" xfId="0" applyFont="1" applyBorder="1" applyAlignment="1">
      <alignment horizontal="center" vertical="center"/>
    </xf>
    <xf numFmtId="165" fontId="25" fillId="0" borderId="1" xfId="1" applyNumberFormat="1" applyFont="1" applyBorder="1" applyAlignment="1">
      <alignment horizontal="center" vertical="center"/>
    </xf>
    <xf numFmtId="0" fontId="25" fillId="0" borderId="1" xfId="0" applyFont="1" applyBorder="1" applyAlignment="1">
      <alignment horizontal="left" vertical="center"/>
    </xf>
    <xf numFmtId="0" fontId="26" fillId="0" borderId="1" xfId="0" applyFont="1" applyBorder="1" applyAlignment="1">
      <alignment horizontal="left" vertical="center"/>
    </xf>
    <xf numFmtId="0" fontId="25" fillId="2" borderId="1" xfId="0" applyFont="1" applyFill="1" applyBorder="1" applyAlignment="1">
      <alignment horizontal="center" vertical="center"/>
    </xf>
    <xf numFmtId="0" fontId="26" fillId="2" borderId="1" xfId="0" applyFont="1" applyFill="1" applyBorder="1" applyAlignment="1">
      <alignment horizontal="center" vertical="center"/>
    </xf>
    <xf numFmtId="43" fontId="26" fillId="0" borderId="1" xfId="1" applyFont="1" applyBorder="1" applyAlignment="1">
      <alignment horizontal="right" vertical="center"/>
    </xf>
    <xf numFmtId="165" fontId="26" fillId="0" borderId="1" xfId="1" applyNumberFormat="1" applyFont="1" applyBorder="1" applyAlignment="1">
      <alignment horizontal="right" vertical="center"/>
    </xf>
    <xf numFmtId="0" fontId="26" fillId="0" borderId="1" xfId="0" applyFont="1" applyBorder="1" applyAlignment="1">
      <alignment vertical="center"/>
    </xf>
    <xf numFmtId="0" fontId="25" fillId="2" borderId="1" xfId="0"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0" borderId="1" xfId="0" applyFont="1" applyBorder="1" applyAlignment="1">
      <alignment horizontal="center" vertical="center" wrapText="1"/>
    </xf>
    <xf numFmtId="43" fontId="26" fillId="0" borderId="1" xfId="1" applyFont="1" applyBorder="1" applyAlignment="1">
      <alignment vertical="center"/>
    </xf>
    <xf numFmtId="43" fontId="25" fillId="2" borderId="1" xfId="1" applyFont="1" applyFill="1" applyBorder="1" applyAlignment="1">
      <alignment horizontal="center" vertical="center"/>
    </xf>
    <xf numFmtId="43" fontId="26" fillId="0" borderId="1" xfId="1" applyFont="1" applyBorder="1" applyAlignment="1">
      <alignment horizontal="right" vertical="center" wrapText="1"/>
    </xf>
    <xf numFmtId="43" fontId="25" fillId="0" borderId="1" xfId="1" applyFont="1" applyFill="1" applyBorder="1" applyAlignment="1">
      <alignment horizontal="center" vertical="center" wrapText="1"/>
    </xf>
    <xf numFmtId="43" fontId="26" fillId="0" borderId="1" xfId="1" applyFont="1" applyFill="1" applyBorder="1" applyAlignment="1">
      <alignment horizontal="center" vertical="center"/>
    </xf>
    <xf numFmtId="43" fontId="25" fillId="0" borderId="1" xfId="1" applyFont="1" applyFill="1" applyBorder="1" applyAlignment="1">
      <alignment horizontal="center" vertical="center"/>
    </xf>
    <xf numFmtId="43" fontId="25" fillId="0" borderId="1" xfId="1" applyFont="1" applyBorder="1" applyAlignment="1">
      <alignment horizontal="center" vertical="center" wrapText="1"/>
    </xf>
    <xf numFmtId="43" fontId="25" fillId="0" borderId="1" xfId="1" applyFont="1" applyBorder="1" applyAlignment="1">
      <alignment horizontal="center" vertical="center"/>
    </xf>
    <xf numFmtId="0" fontId="25" fillId="0" borderId="1" xfId="0" applyFont="1" applyBorder="1" applyAlignment="1">
      <alignment vertical="center" wrapText="1"/>
    </xf>
    <xf numFmtId="43" fontId="25" fillId="2" borderId="1" xfId="1" applyFont="1" applyFill="1" applyBorder="1" applyAlignment="1">
      <alignment vertical="center"/>
    </xf>
    <xf numFmtId="0" fontId="26" fillId="0" borderId="1" xfId="0" applyFont="1" applyBorder="1" applyAlignment="1">
      <alignment horizontal="left" vertical="center" wrapText="1"/>
    </xf>
    <xf numFmtId="43" fontId="26" fillId="0" borderId="1" xfId="1" applyFont="1" applyBorder="1" applyAlignment="1">
      <alignment horizontal="center" vertical="center"/>
    </xf>
    <xf numFmtId="43" fontId="25" fillId="0" borderId="1" xfId="1" applyFont="1" applyBorder="1" applyAlignment="1">
      <alignment vertical="center"/>
    </xf>
    <xf numFmtId="0" fontId="26" fillId="0" borderId="1" xfId="0" applyFont="1" applyBorder="1" applyAlignment="1">
      <alignment horizontal="center" vertical="center" wrapText="1"/>
    </xf>
    <xf numFmtId="43" fontId="25" fillId="0" borderId="1" xfId="1" applyFont="1" applyFill="1" applyBorder="1" applyAlignment="1">
      <alignment vertical="center"/>
    </xf>
    <xf numFmtId="17" fontId="26" fillId="0" borderId="1" xfId="0" applyNumberFormat="1" applyFont="1" applyBorder="1" applyAlignment="1">
      <alignment vertical="center"/>
    </xf>
    <xf numFmtId="0" fontId="25" fillId="0" borderId="1" xfId="0" applyFont="1" applyBorder="1" applyAlignment="1">
      <alignment vertical="center"/>
    </xf>
    <xf numFmtId="165" fontId="25" fillId="0" borderId="1" xfId="1" applyNumberFormat="1" applyFont="1" applyBorder="1" applyAlignment="1">
      <alignment vertical="center"/>
    </xf>
    <xf numFmtId="165" fontId="26" fillId="0" borderId="1" xfId="1" applyNumberFormat="1" applyFont="1" applyBorder="1" applyAlignment="1">
      <alignment vertical="center"/>
    </xf>
    <xf numFmtId="0" fontId="27" fillId="0" borderId="1" xfId="0" applyFont="1" applyBorder="1" applyAlignment="1">
      <alignment vertical="center"/>
    </xf>
    <xf numFmtId="0" fontId="28" fillId="0" borderId="1" xfId="0" applyFont="1" applyBorder="1" applyAlignment="1">
      <alignment horizontal="center" vertical="center"/>
    </xf>
    <xf numFmtId="165" fontId="27" fillId="0" borderId="1" xfId="1" applyNumberFormat="1" applyFont="1" applyBorder="1" applyAlignment="1">
      <alignment vertical="center"/>
    </xf>
    <xf numFmtId="18" fontId="26" fillId="0" borderId="1" xfId="0" quotePrefix="1" applyNumberFormat="1" applyFont="1" applyBorder="1" applyAlignment="1">
      <alignment horizontal="center" vertical="center"/>
    </xf>
    <xf numFmtId="43" fontId="26" fillId="2" borderId="1" xfId="1" applyFont="1" applyFill="1" applyBorder="1" applyAlignment="1">
      <alignment horizontal="center" vertical="center"/>
    </xf>
    <xf numFmtId="9" fontId="26" fillId="0" borderId="1" xfId="4" applyFont="1" applyBorder="1" applyAlignment="1">
      <alignment vertical="center"/>
    </xf>
    <xf numFmtId="165" fontId="25" fillId="0" borderId="1" xfId="1" applyNumberFormat="1" applyFont="1" applyBorder="1" applyAlignment="1">
      <alignment horizontal="right" vertical="center" wrapText="1"/>
    </xf>
    <xf numFmtId="0" fontId="26" fillId="2" borderId="1" xfId="0" applyFont="1" applyFill="1" applyBorder="1" applyAlignment="1">
      <alignment vertical="center" wrapText="1"/>
    </xf>
    <xf numFmtId="0" fontId="26" fillId="2" borderId="1" xfId="0" applyFont="1" applyFill="1" applyBorder="1" applyAlignment="1">
      <alignment vertical="center"/>
    </xf>
    <xf numFmtId="165" fontId="26" fillId="2" borderId="1" xfId="1" applyNumberFormat="1" applyFont="1" applyFill="1" applyBorder="1" applyAlignment="1">
      <alignment horizontal="right" vertical="center" wrapText="1"/>
    </xf>
    <xf numFmtId="165" fontId="26" fillId="0" borderId="1" xfId="1" applyNumberFormat="1" applyFont="1" applyBorder="1" applyAlignment="1">
      <alignment horizontal="right" vertical="center" wrapText="1"/>
    </xf>
    <xf numFmtId="165" fontId="26" fillId="0" borderId="1" xfId="1" applyNumberFormat="1" applyFont="1" applyBorder="1" applyAlignment="1">
      <alignment horizontal="center" vertical="center" wrapText="1"/>
    </xf>
    <xf numFmtId="0" fontId="26" fillId="0" borderId="5" xfId="0" applyFont="1" applyBorder="1" applyAlignment="1">
      <alignment vertical="center"/>
    </xf>
    <xf numFmtId="165" fontId="25" fillId="0" borderId="5" xfId="1" applyNumberFormat="1" applyFont="1" applyBorder="1" applyAlignment="1">
      <alignment vertical="center"/>
    </xf>
    <xf numFmtId="0" fontId="26" fillId="2" borderId="68" xfId="0" applyFont="1" applyFill="1" applyBorder="1" applyAlignment="1">
      <alignment vertical="center"/>
    </xf>
    <xf numFmtId="0" fontId="26" fillId="2" borderId="49" xfId="0" applyFont="1" applyFill="1" applyBorder="1" applyAlignment="1">
      <alignment vertical="center"/>
    </xf>
    <xf numFmtId="165" fontId="26" fillId="2" borderId="49" xfId="1" applyNumberFormat="1" applyFont="1" applyFill="1" applyBorder="1" applyAlignment="1">
      <alignment vertical="center"/>
    </xf>
    <xf numFmtId="165" fontId="26" fillId="2" borderId="69" xfId="1" applyNumberFormat="1" applyFont="1" applyFill="1" applyBorder="1" applyAlignment="1">
      <alignment vertical="center"/>
    </xf>
    <xf numFmtId="0" fontId="26" fillId="0" borderId="3" xfId="0" applyFont="1" applyBorder="1" applyAlignment="1">
      <alignment vertical="center"/>
    </xf>
    <xf numFmtId="0" fontId="26" fillId="2" borderId="6" xfId="0" applyFont="1" applyFill="1" applyBorder="1" applyAlignment="1">
      <alignment vertical="center"/>
    </xf>
    <xf numFmtId="0" fontId="26" fillId="2" borderId="0" xfId="0" applyFont="1" applyFill="1" applyAlignment="1">
      <alignment vertical="center"/>
    </xf>
    <xf numFmtId="165" fontId="26" fillId="2" borderId="0" xfId="1" applyNumberFormat="1" applyFont="1" applyFill="1" applyBorder="1" applyAlignment="1">
      <alignment vertical="center"/>
    </xf>
    <xf numFmtId="165" fontId="26" fillId="2" borderId="50" xfId="1" applyNumberFormat="1" applyFont="1" applyFill="1" applyBorder="1" applyAlignment="1">
      <alignment vertical="center"/>
    </xf>
    <xf numFmtId="0" fontId="26" fillId="2" borderId="6" xfId="0" applyFont="1" applyFill="1" applyBorder="1" applyAlignment="1">
      <alignment horizontal="left" vertical="center"/>
    </xf>
    <xf numFmtId="0" fontId="25" fillId="2" borderId="0" xfId="0" applyFont="1" applyFill="1" applyAlignment="1">
      <alignment horizontal="left" vertical="center"/>
    </xf>
    <xf numFmtId="0" fontId="26" fillId="2" borderId="70" xfId="0" applyFont="1" applyFill="1" applyBorder="1" applyAlignment="1">
      <alignment vertical="center"/>
    </xf>
    <xf numFmtId="165" fontId="26" fillId="2" borderId="70" xfId="1" applyNumberFormat="1" applyFont="1" applyFill="1" applyBorder="1" applyAlignment="1">
      <alignment vertical="center"/>
    </xf>
    <xf numFmtId="165" fontId="26" fillId="2" borderId="37" xfId="1" applyNumberFormat="1" applyFont="1" applyFill="1" applyBorder="1" applyAlignment="1">
      <alignment vertical="center"/>
    </xf>
    <xf numFmtId="0" fontId="26" fillId="0" borderId="4" xfId="0" applyFont="1" applyBorder="1" applyAlignment="1">
      <alignment vertical="center"/>
    </xf>
    <xf numFmtId="165" fontId="26" fillId="0" borderId="4" xfId="1" applyNumberFormat="1" applyFont="1" applyBorder="1" applyAlignment="1">
      <alignment vertical="center"/>
    </xf>
    <xf numFmtId="43" fontId="26" fillId="0" borderId="1" xfId="1" applyFont="1" applyBorder="1" applyAlignment="1">
      <alignment vertical="center" wrapText="1"/>
    </xf>
    <xf numFmtId="43" fontId="25" fillId="0" borderId="1" xfId="1" applyFont="1" applyBorder="1" applyAlignment="1">
      <alignment vertical="center" wrapText="1"/>
    </xf>
    <xf numFmtId="0" fontId="25" fillId="2" borderId="1" xfId="0" applyFont="1" applyFill="1" applyBorder="1" applyAlignment="1">
      <alignment horizontal="right" vertical="center"/>
    </xf>
    <xf numFmtId="165" fontId="26" fillId="0" borderId="1" xfId="0" applyNumberFormat="1" applyFont="1" applyBorder="1" applyAlignment="1">
      <alignment vertical="center"/>
    </xf>
    <xf numFmtId="165" fontId="26" fillId="0" borderId="1" xfId="0" applyNumberFormat="1" applyFont="1" applyBorder="1" applyAlignment="1">
      <alignment horizontal="right" vertical="center"/>
    </xf>
    <xf numFmtId="165" fontId="25" fillId="0" borderId="1" xfId="1" applyNumberFormat="1" applyFont="1" applyBorder="1" applyAlignment="1">
      <alignment horizontal="right" vertical="center"/>
    </xf>
    <xf numFmtId="164" fontId="26" fillId="0" borderId="1" xfId="0" applyNumberFormat="1" applyFont="1" applyBorder="1" applyAlignment="1">
      <alignment vertical="center"/>
    </xf>
    <xf numFmtId="0" fontId="26" fillId="2" borderId="1" xfId="2" applyFont="1" applyFill="1" applyBorder="1" applyAlignment="1">
      <alignment horizontal="center" vertical="center"/>
    </xf>
    <xf numFmtId="43" fontId="26" fillId="0" borderId="1" xfId="1" applyFont="1" applyBorder="1" applyAlignment="1">
      <alignment horizontal="center" vertical="center" wrapText="1"/>
    </xf>
    <xf numFmtId="0" fontId="26" fillId="2" borderId="1" xfId="2" applyFont="1" applyFill="1" applyBorder="1" applyAlignment="1">
      <alignment vertical="center"/>
    </xf>
    <xf numFmtId="43" fontId="26" fillId="2" borderId="1" xfId="1" applyFont="1" applyFill="1" applyBorder="1" applyAlignment="1">
      <alignment vertical="center"/>
    </xf>
    <xf numFmtId="4" fontId="26" fillId="2" borderId="1" xfId="2" applyNumberFormat="1" applyFont="1" applyFill="1" applyBorder="1" applyAlignment="1">
      <alignment vertical="center"/>
    </xf>
    <xf numFmtId="4" fontId="25" fillId="2" borderId="1" xfId="0" applyNumberFormat="1" applyFont="1" applyFill="1" applyBorder="1" applyAlignment="1">
      <alignment vertical="center"/>
    </xf>
    <xf numFmtId="3" fontId="26" fillId="0" borderId="1" xfId="0" applyNumberFormat="1" applyFont="1" applyBorder="1" applyAlignment="1">
      <alignment horizontal="right" vertical="center" wrapText="1"/>
    </xf>
    <xf numFmtId="4" fontId="26" fillId="0" borderId="1" xfId="0" applyNumberFormat="1" applyFont="1" applyBorder="1" applyAlignment="1">
      <alignment horizontal="right" vertical="center" wrapText="1"/>
    </xf>
    <xf numFmtId="0" fontId="26" fillId="0" borderId="1" xfId="0" applyFont="1" applyBorder="1" applyAlignment="1">
      <alignment horizontal="right" vertical="center" wrapText="1"/>
    </xf>
    <xf numFmtId="4" fontId="25" fillId="0" borderId="1" xfId="0" applyNumberFormat="1" applyFont="1" applyBorder="1" applyAlignment="1">
      <alignment horizontal="right" vertical="center" wrapText="1"/>
    </xf>
    <xf numFmtId="3" fontId="25" fillId="0" borderId="1" xfId="0" applyNumberFormat="1" applyFont="1" applyBorder="1" applyAlignment="1">
      <alignment horizontal="right" vertical="center" wrapText="1"/>
    </xf>
    <xf numFmtId="0" fontId="25" fillId="0" borderId="1" xfId="0" applyFont="1" applyBorder="1" applyAlignment="1">
      <alignment horizontal="right" vertical="center"/>
    </xf>
    <xf numFmtId="165" fontId="25" fillId="0" borderId="1" xfId="1" applyNumberFormat="1" applyFont="1" applyFill="1" applyBorder="1" applyAlignment="1">
      <alignment vertical="center"/>
    </xf>
    <xf numFmtId="0" fontId="25" fillId="2" borderId="1" xfId="0" applyFont="1" applyFill="1" applyBorder="1" applyAlignment="1">
      <alignment vertical="center"/>
    </xf>
    <xf numFmtId="9" fontId="25" fillId="2" borderId="1" xfId="4" applyFont="1" applyFill="1" applyBorder="1" applyAlignment="1">
      <alignment vertical="center"/>
    </xf>
    <xf numFmtId="9" fontId="26" fillId="2" borderId="1" xfId="4" applyFont="1" applyFill="1" applyBorder="1" applyAlignment="1">
      <alignment vertical="center"/>
    </xf>
    <xf numFmtId="43" fontId="26" fillId="2" borderId="1" xfId="0" applyNumberFormat="1" applyFont="1" applyFill="1" applyBorder="1" applyAlignment="1">
      <alignment vertical="center"/>
    </xf>
    <xf numFmtId="164" fontId="26" fillId="2" borderId="1" xfId="0" applyNumberFormat="1" applyFont="1" applyFill="1" applyBorder="1" applyAlignment="1">
      <alignment vertical="center"/>
    </xf>
    <xf numFmtId="43" fontId="26" fillId="0" borderId="1" xfId="1" applyFont="1" applyFill="1" applyBorder="1" applyAlignment="1">
      <alignment vertical="center"/>
    </xf>
    <xf numFmtId="165" fontId="26" fillId="0" borderId="1" xfId="1" applyNumberFormat="1" applyFont="1" applyBorder="1" applyAlignment="1">
      <alignment horizontal="left" vertical="center" wrapText="1"/>
    </xf>
    <xf numFmtId="165" fontId="26" fillId="0" borderId="1" xfId="1" applyNumberFormat="1" applyFont="1" applyBorder="1" applyAlignment="1">
      <alignment vertical="center" wrapText="1"/>
    </xf>
    <xf numFmtId="165" fontId="25" fillId="0" borderId="1" xfId="1" applyNumberFormat="1" applyFont="1" applyBorder="1" applyAlignment="1">
      <alignment vertical="center" wrapText="1"/>
    </xf>
    <xf numFmtId="43" fontId="25" fillId="0" borderId="1" xfId="1" applyFont="1" applyBorder="1" applyAlignment="1">
      <alignment horizontal="right" vertical="center" wrapText="1"/>
    </xf>
    <xf numFmtId="165" fontId="25" fillId="0" borderId="1" xfId="1" applyNumberFormat="1" applyFont="1" applyFill="1" applyBorder="1" applyAlignment="1">
      <alignment horizontal="center" vertical="center"/>
    </xf>
    <xf numFmtId="166" fontId="26" fillId="0" borderId="1" xfId="0" applyNumberFormat="1" applyFont="1" applyBorder="1" applyAlignment="1">
      <alignment vertical="center"/>
    </xf>
    <xf numFmtId="165" fontId="26" fillId="0" borderId="1" xfId="1" applyNumberFormat="1" applyFont="1" applyFill="1" applyBorder="1" applyAlignment="1">
      <alignment horizontal="center" vertical="center"/>
    </xf>
    <xf numFmtId="43" fontId="26" fillId="0" borderId="1" xfId="1" applyFont="1" applyFill="1" applyBorder="1" applyAlignment="1">
      <alignment horizontal="right" vertical="center"/>
    </xf>
    <xf numFmtId="43" fontId="26" fillId="2" borderId="1" xfId="1" applyFont="1" applyFill="1" applyBorder="1" applyAlignment="1">
      <alignment horizontal="right" vertical="center"/>
    </xf>
    <xf numFmtId="43" fontId="26" fillId="4" borderId="1" xfId="1" applyFont="1" applyFill="1" applyBorder="1" applyAlignment="1">
      <alignment horizontal="right" vertical="center"/>
    </xf>
    <xf numFmtId="165" fontId="25" fillId="0" borderId="1" xfId="0" applyNumberFormat="1" applyFont="1" applyBorder="1" applyAlignment="1">
      <alignment vertical="center" wrapText="1"/>
    </xf>
    <xf numFmtId="0" fontId="26" fillId="0" borderId="1" xfId="2" applyFont="1" applyFill="1" applyBorder="1" applyAlignment="1">
      <alignment vertical="center" wrapText="1"/>
    </xf>
    <xf numFmtId="43" fontId="26" fillId="0" borderId="1" xfId="1" applyFont="1" applyFill="1" applyBorder="1" applyAlignment="1">
      <alignment vertical="center" wrapText="1"/>
    </xf>
    <xf numFmtId="0" fontId="26" fillId="0" borderId="1" xfId="2" applyFont="1" applyFill="1" applyBorder="1" applyAlignment="1">
      <alignment vertical="center"/>
    </xf>
    <xf numFmtId="43" fontId="25" fillId="0" borderId="1" xfId="1" applyFont="1" applyBorder="1" applyAlignment="1">
      <alignment horizontal="justify" vertical="center" wrapText="1"/>
    </xf>
    <xf numFmtId="4" fontId="25" fillId="0" borderId="1" xfId="0" applyNumberFormat="1" applyFont="1" applyBorder="1" applyAlignment="1">
      <alignment vertical="center" wrapText="1"/>
    </xf>
    <xf numFmtId="3" fontId="25" fillId="0" borderId="1" xfId="0" applyNumberFormat="1" applyFont="1" applyBorder="1" applyAlignment="1">
      <alignment vertical="center" wrapText="1"/>
    </xf>
    <xf numFmtId="3" fontId="26" fillId="0" borderId="1" xfId="0" applyNumberFormat="1" applyFont="1" applyBorder="1" applyAlignment="1">
      <alignment vertical="center"/>
    </xf>
    <xf numFmtId="164" fontId="25" fillId="0" borderId="1" xfId="0" applyNumberFormat="1" applyFont="1" applyBorder="1" applyAlignment="1">
      <alignment vertical="center"/>
    </xf>
    <xf numFmtId="43" fontId="25" fillId="2" borderId="5" xfId="1" applyFont="1" applyFill="1" applyBorder="1" applyAlignment="1">
      <alignment vertical="center"/>
    </xf>
    <xf numFmtId="43" fontId="25" fillId="0" borderId="5" xfId="1" applyFont="1" applyBorder="1" applyAlignment="1">
      <alignment vertical="center"/>
    </xf>
    <xf numFmtId="43" fontId="26" fillId="2" borderId="0" xfId="1" applyFont="1" applyFill="1" applyBorder="1" applyAlignment="1">
      <alignment vertical="center"/>
    </xf>
    <xf numFmtId="43" fontId="26" fillId="2" borderId="50" xfId="1" applyFont="1" applyFill="1" applyBorder="1" applyAlignment="1">
      <alignment vertical="center"/>
    </xf>
    <xf numFmtId="43" fontId="26" fillId="2" borderId="70" xfId="1" applyFont="1" applyFill="1" applyBorder="1" applyAlignment="1">
      <alignment vertical="center"/>
    </xf>
    <xf numFmtId="43" fontId="26" fillId="2" borderId="37" xfId="1" applyFont="1" applyFill="1" applyBorder="1" applyAlignment="1">
      <alignment vertical="center"/>
    </xf>
    <xf numFmtId="43" fontId="26" fillId="2" borderId="4" xfId="1" applyFont="1" applyFill="1" applyBorder="1" applyAlignment="1">
      <alignment vertical="center"/>
    </xf>
    <xf numFmtId="43" fontId="26" fillId="0" borderId="4" xfId="1" applyFont="1" applyBorder="1" applyAlignment="1">
      <alignment vertical="center"/>
    </xf>
    <xf numFmtId="165" fontId="25" fillId="0" borderId="1" xfId="1" quotePrefix="1" applyNumberFormat="1" applyFont="1" applyBorder="1" applyAlignment="1">
      <alignment horizontal="right" vertical="center" wrapText="1"/>
    </xf>
    <xf numFmtId="165" fontId="26" fillId="0" borderId="1" xfId="1" applyNumberFormat="1" applyFont="1" applyBorder="1" applyAlignment="1">
      <alignment horizontal="center" vertical="center"/>
    </xf>
    <xf numFmtId="165" fontId="25" fillId="2" borderId="1" xfId="1" applyNumberFormat="1" applyFont="1" applyFill="1" applyBorder="1" applyAlignment="1">
      <alignment horizontal="right" vertical="center" wrapText="1"/>
    </xf>
    <xf numFmtId="0" fontId="26" fillId="0" borderId="1" xfId="0" quotePrefix="1" applyFont="1" applyBorder="1" applyAlignment="1">
      <alignment horizontal="center" vertical="center"/>
    </xf>
    <xf numFmtId="165" fontId="25" fillId="0" borderId="1" xfId="1" applyNumberFormat="1" applyFont="1" applyFill="1" applyBorder="1" applyAlignment="1">
      <alignment horizontal="right" vertical="center" wrapText="1"/>
    </xf>
    <xf numFmtId="0" fontId="25" fillId="0" borderId="5" xfId="0" applyFont="1" applyBorder="1" applyAlignment="1">
      <alignment vertical="center"/>
    </xf>
    <xf numFmtId="165" fontId="25" fillId="0" borderId="5" xfId="1" applyNumberFormat="1" applyFont="1" applyBorder="1" applyAlignment="1">
      <alignment horizontal="right" vertical="center" wrapText="1"/>
    </xf>
    <xf numFmtId="164" fontId="26" fillId="0" borderId="3" xfId="0" applyNumberFormat="1" applyFont="1" applyBorder="1" applyAlignment="1">
      <alignment vertical="center"/>
    </xf>
    <xf numFmtId="0" fontId="26" fillId="2" borderId="0" xfId="0" applyFont="1" applyFill="1" applyAlignment="1">
      <alignment horizontal="center" vertical="center"/>
    </xf>
    <xf numFmtId="165" fontId="26" fillId="2" borderId="0" xfId="1" applyNumberFormat="1" applyFont="1" applyFill="1" applyBorder="1" applyAlignment="1">
      <alignment horizontal="right" vertical="center" wrapText="1"/>
    </xf>
    <xf numFmtId="165" fontId="26" fillId="2" borderId="50" xfId="1" applyNumberFormat="1" applyFont="1" applyFill="1" applyBorder="1" applyAlignment="1">
      <alignment horizontal="right" vertical="center" wrapText="1"/>
    </xf>
    <xf numFmtId="43" fontId="26" fillId="0" borderId="3" xfId="0" applyNumberFormat="1" applyFont="1" applyBorder="1" applyAlignment="1">
      <alignment vertical="center"/>
    </xf>
    <xf numFmtId="0" fontId="25" fillId="2" borderId="6" xfId="0" applyFont="1" applyFill="1" applyBorder="1" applyAlignment="1">
      <alignment vertical="center"/>
    </xf>
    <xf numFmtId="49" fontId="26" fillId="2" borderId="0" xfId="0" applyNumberFormat="1" applyFont="1" applyFill="1" applyAlignment="1">
      <alignment horizontal="center" vertical="center"/>
    </xf>
    <xf numFmtId="0" fontId="26" fillId="2" borderId="39" xfId="0" applyFont="1" applyFill="1" applyBorder="1" applyAlignment="1">
      <alignment vertical="center"/>
    </xf>
    <xf numFmtId="0" fontId="26" fillId="2" borderId="70" xfId="0" applyFont="1" applyFill="1" applyBorder="1" applyAlignment="1">
      <alignment horizontal="center" vertical="center"/>
    </xf>
    <xf numFmtId="165" fontId="26" fillId="2" borderId="70" xfId="1" applyNumberFormat="1" applyFont="1" applyFill="1" applyBorder="1" applyAlignment="1">
      <alignment horizontal="right" vertical="center" wrapText="1"/>
    </xf>
    <xf numFmtId="165" fontId="26" fillId="2" borderId="37" xfId="1" applyNumberFormat="1" applyFont="1" applyFill="1" applyBorder="1" applyAlignment="1">
      <alignment horizontal="right" vertical="center" wrapText="1"/>
    </xf>
    <xf numFmtId="0" fontId="26" fillId="0" borderId="4" xfId="0" applyFont="1" applyBorder="1" applyAlignment="1">
      <alignment horizontal="center" vertical="center"/>
    </xf>
    <xf numFmtId="165" fontId="26" fillId="0" borderId="4" xfId="1" applyNumberFormat="1" applyFont="1" applyBorder="1" applyAlignment="1">
      <alignment horizontal="right" vertical="center" wrapText="1"/>
    </xf>
    <xf numFmtId="49" fontId="26" fillId="2" borderId="0" xfId="0" applyNumberFormat="1" applyFont="1" applyFill="1" applyAlignment="1">
      <alignment vertical="center"/>
    </xf>
    <xf numFmtId="0" fontId="25" fillId="2" borderId="1" xfId="0" applyFont="1" applyFill="1" applyBorder="1" applyAlignment="1">
      <alignment horizontal="left" vertical="center"/>
    </xf>
    <xf numFmtId="165" fontId="26" fillId="2" borderId="1" xfId="1" applyNumberFormat="1" applyFont="1" applyFill="1" applyBorder="1" applyAlignment="1">
      <alignment vertical="center"/>
    </xf>
    <xf numFmtId="0" fontId="25" fillId="2" borderId="5" xfId="0" applyFont="1" applyFill="1" applyBorder="1" applyAlignment="1">
      <alignment vertical="center"/>
    </xf>
    <xf numFmtId="165" fontId="26" fillId="2" borderId="5" xfId="1" applyNumberFormat="1" applyFont="1" applyFill="1" applyBorder="1" applyAlignment="1">
      <alignment horizontal="right" vertical="center" wrapText="1"/>
    </xf>
    <xf numFmtId="165" fontId="25" fillId="2" borderId="5" xfId="1" applyNumberFormat="1" applyFont="1" applyFill="1" applyBorder="1" applyAlignment="1">
      <alignment horizontal="right" vertical="center" wrapText="1"/>
    </xf>
    <xf numFmtId="0" fontId="26" fillId="2" borderId="68" xfId="2" applyFont="1" applyFill="1" applyBorder="1" applyAlignment="1">
      <alignment vertical="center"/>
    </xf>
    <xf numFmtId="0" fontId="26" fillId="2" borderId="49" xfId="2" applyFont="1" applyFill="1" applyBorder="1" applyAlignment="1">
      <alignment vertical="center"/>
    </xf>
    <xf numFmtId="165" fontId="26" fillId="2" borderId="49" xfId="1" applyNumberFormat="1" applyFont="1" applyFill="1" applyBorder="1" applyAlignment="1">
      <alignment horizontal="right" vertical="center" wrapText="1"/>
    </xf>
    <xf numFmtId="0" fontId="26" fillId="2" borderId="3" xfId="0" applyFont="1" applyFill="1" applyBorder="1" applyAlignment="1">
      <alignment vertical="center"/>
    </xf>
    <xf numFmtId="0" fontId="26" fillId="2" borderId="4" xfId="2" applyFont="1" applyFill="1" applyBorder="1" applyAlignment="1">
      <alignment vertical="center"/>
    </xf>
    <xf numFmtId="165" fontId="26" fillId="2" borderId="4" xfId="1" applyNumberFormat="1" applyFont="1" applyFill="1" applyBorder="1" applyAlignment="1">
      <alignment horizontal="right" vertical="center" wrapText="1"/>
    </xf>
    <xf numFmtId="0" fontId="29" fillId="2" borderId="1" xfId="0" applyFont="1" applyFill="1" applyBorder="1" applyAlignment="1">
      <alignment horizontal="center" vertical="center"/>
    </xf>
    <xf numFmtId="43" fontId="29" fillId="0" borderId="1" xfId="1" applyFont="1" applyBorder="1" applyAlignment="1">
      <alignment horizontal="center" vertical="center" wrapText="1"/>
    </xf>
    <xf numFmtId="0" fontId="30" fillId="2" borderId="1" xfId="0" applyFont="1" applyFill="1" applyBorder="1" applyAlignment="1">
      <alignment vertical="center"/>
    </xf>
    <xf numFmtId="43" fontId="29" fillId="2" borderId="1" xfId="1" quotePrefix="1" applyFont="1" applyFill="1" applyBorder="1" applyAlignment="1">
      <alignment horizontal="center" vertical="center"/>
    </xf>
    <xf numFmtId="0" fontId="29" fillId="2" borderId="1" xfId="0" applyFont="1" applyFill="1" applyBorder="1" applyAlignment="1">
      <alignment vertical="center"/>
    </xf>
    <xf numFmtId="43" fontId="31" fillId="0" borderId="1" xfId="1" applyFont="1" applyBorder="1" applyAlignment="1">
      <alignment horizontal="center" vertical="center" wrapText="1"/>
    </xf>
    <xf numFmtId="43" fontId="31" fillId="2" borderId="1" xfId="1" applyFont="1" applyFill="1" applyBorder="1" applyAlignment="1">
      <alignment vertical="center"/>
    </xf>
    <xf numFmtId="43" fontId="29" fillId="2" borderId="1" xfId="1" applyFont="1" applyFill="1" applyBorder="1" applyAlignment="1">
      <alignment vertical="center"/>
    </xf>
    <xf numFmtId="43" fontId="31" fillId="0" borderId="1" xfId="1" applyFont="1" applyBorder="1" applyAlignment="1">
      <alignment vertical="center"/>
    </xf>
    <xf numFmtId="43" fontId="31" fillId="0" borderId="1" xfId="1" applyFont="1" applyBorder="1" applyAlignment="1">
      <alignment horizontal="right" vertical="center" wrapText="1"/>
    </xf>
    <xf numFmtId="0" fontId="31" fillId="2" borderId="1" xfId="0" applyFont="1" applyFill="1" applyBorder="1" applyAlignment="1">
      <alignment vertical="center"/>
    </xf>
    <xf numFmtId="9" fontId="29" fillId="2" borderId="1" xfId="4" applyFont="1" applyFill="1" applyBorder="1" applyAlignment="1">
      <alignment vertical="center"/>
    </xf>
    <xf numFmtId="9" fontId="31" fillId="0" borderId="1" xfId="4" applyFont="1" applyBorder="1" applyAlignment="1">
      <alignment horizontal="center" vertical="center" wrapText="1"/>
    </xf>
    <xf numFmtId="165" fontId="29" fillId="2" borderId="1" xfId="0" applyNumberFormat="1" applyFont="1" applyFill="1" applyBorder="1" applyAlignment="1">
      <alignment horizontal="left" vertical="center"/>
    </xf>
    <xf numFmtId="165" fontId="29" fillId="2" borderId="1" xfId="0" applyNumberFormat="1" applyFont="1" applyFill="1" applyBorder="1" applyAlignment="1">
      <alignment vertical="center"/>
    </xf>
    <xf numFmtId="0" fontId="7" fillId="0" borderId="0" xfId="0" applyFont="1" applyAlignment="1">
      <alignment horizontal="left"/>
    </xf>
    <xf numFmtId="0" fontId="8" fillId="0" borderId="0" xfId="0" applyFont="1" applyAlignment="1">
      <alignment horizontal="center"/>
    </xf>
    <xf numFmtId="0" fontId="25" fillId="2" borderId="6" xfId="0" applyFont="1" applyFill="1" applyBorder="1" applyAlignment="1">
      <alignment horizontal="left" vertical="center"/>
    </xf>
    <xf numFmtId="0" fontId="25" fillId="2" borderId="0" xfId="0" applyFont="1" applyFill="1" applyAlignment="1">
      <alignment horizontal="left" vertical="center"/>
    </xf>
    <xf numFmtId="0" fontId="26" fillId="2" borderId="6" xfId="0" applyFont="1" applyFill="1" applyBorder="1" applyAlignment="1">
      <alignment horizontal="left" vertical="center"/>
    </xf>
    <xf numFmtId="0" fontId="26" fillId="2" borderId="0" xfId="0" applyFont="1" applyFill="1" applyAlignment="1">
      <alignment horizontal="left" vertical="center"/>
    </xf>
    <xf numFmtId="0" fontId="26" fillId="2" borderId="39" xfId="0" applyFont="1" applyFill="1" applyBorder="1" applyAlignment="1">
      <alignment horizontal="left" vertical="center"/>
    </xf>
    <xf numFmtId="0" fontId="26" fillId="2" borderId="70" xfId="0" applyFont="1" applyFill="1" applyBorder="1" applyAlignment="1">
      <alignment horizontal="left"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6" fillId="2"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6" fillId="2" borderId="1" xfId="0" applyFont="1" applyFill="1" applyBorder="1" applyAlignment="1">
      <alignment horizontal="left" vertical="center"/>
    </xf>
    <xf numFmtId="0" fontId="25" fillId="0" borderId="5" xfId="0" applyFont="1" applyBorder="1" applyAlignment="1">
      <alignment horizontal="left" vertical="center"/>
    </xf>
    <xf numFmtId="0" fontId="26" fillId="0" borderId="1" xfId="0" applyFont="1" applyBorder="1" applyAlignment="1">
      <alignment horizontal="center" vertical="center" wrapText="1"/>
    </xf>
    <xf numFmtId="165" fontId="25" fillId="0" borderId="1" xfId="1" applyNumberFormat="1" applyFont="1" applyBorder="1" applyAlignment="1">
      <alignment horizontal="center" vertical="center"/>
    </xf>
    <xf numFmtId="0" fontId="26" fillId="2" borderId="2" xfId="0" applyFont="1" applyFill="1" applyBorder="1" applyAlignment="1">
      <alignment horizontal="left" vertical="center"/>
    </xf>
    <xf numFmtId="0" fontId="26" fillId="2" borderId="71" xfId="0" applyFont="1" applyFill="1" applyBorder="1" applyAlignment="1">
      <alignment horizontal="left" vertical="center"/>
    </xf>
    <xf numFmtId="0" fontId="26" fillId="2" borderId="3" xfId="0" applyFont="1" applyFill="1" applyBorder="1" applyAlignment="1">
      <alignment horizontal="left" vertical="center"/>
    </xf>
    <xf numFmtId="0" fontId="26" fillId="2" borderId="1" xfId="0" applyFont="1" applyFill="1" applyBorder="1" applyAlignment="1">
      <alignment horizontal="center" vertical="center"/>
    </xf>
    <xf numFmtId="165" fontId="26" fillId="2" borderId="49" xfId="1" applyNumberFormat="1" applyFont="1" applyFill="1" applyBorder="1" applyAlignment="1">
      <alignment horizontal="right" vertical="center" wrapText="1"/>
    </xf>
    <xf numFmtId="165" fontId="26" fillId="2" borderId="69" xfId="1" applyNumberFormat="1" applyFont="1" applyFill="1" applyBorder="1" applyAlignment="1">
      <alignment horizontal="right" vertical="center" wrapText="1"/>
    </xf>
    <xf numFmtId="0" fontId="25" fillId="2" borderId="1" xfId="0" applyFont="1" applyFill="1" applyBorder="1" applyAlignment="1">
      <alignment horizontal="center" vertical="center"/>
    </xf>
    <xf numFmtId="165" fontId="25" fillId="2" borderId="1" xfId="1" applyNumberFormat="1" applyFont="1" applyFill="1" applyBorder="1" applyAlignment="1">
      <alignment horizontal="center" vertical="center" wrapText="1"/>
    </xf>
    <xf numFmtId="0" fontId="25" fillId="2" borderId="1" xfId="0" applyFont="1" applyFill="1" applyBorder="1" applyAlignment="1">
      <alignment horizontal="left" vertical="center"/>
    </xf>
    <xf numFmtId="0" fontId="26" fillId="2" borderId="6" xfId="0" applyFont="1" applyFill="1" applyBorder="1" applyAlignment="1">
      <alignment horizontal="center" vertical="center"/>
    </xf>
    <xf numFmtId="43" fontId="26" fillId="0" borderId="1" xfId="1" applyFont="1" applyBorder="1" applyAlignment="1">
      <alignment horizontal="center" vertical="center"/>
    </xf>
    <xf numFmtId="43" fontId="25" fillId="0" borderId="1" xfId="1" applyFont="1" applyBorder="1" applyAlignment="1">
      <alignment horizontal="center" vertical="center" wrapText="1"/>
    </xf>
    <xf numFmtId="43" fontId="25" fillId="0" borderId="1" xfId="1" applyFont="1" applyBorder="1" applyAlignment="1">
      <alignment horizontal="center" vertical="center"/>
    </xf>
    <xf numFmtId="0" fontId="26" fillId="2" borderId="1" xfId="0" applyFont="1" applyFill="1" applyBorder="1" applyAlignment="1">
      <alignment horizontal="center" vertical="center" wrapText="1"/>
    </xf>
    <xf numFmtId="165" fontId="25" fillId="0" borderId="1" xfId="0" applyNumberFormat="1" applyFont="1" applyBorder="1" applyAlignment="1">
      <alignment horizontal="center" vertical="center"/>
    </xf>
    <xf numFmtId="0" fontId="26" fillId="0" borderId="1" xfId="0" applyFont="1" applyBorder="1" applyAlignment="1">
      <alignment horizontal="left" vertical="center"/>
    </xf>
    <xf numFmtId="0" fontId="26" fillId="0" borderId="1" xfId="0" applyFont="1" applyBorder="1" applyAlignment="1">
      <alignment horizontal="left" vertical="center" wrapText="1"/>
    </xf>
    <xf numFmtId="0" fontId="25" fillId="0" borderId="68" xfId="0" applyFont="1" applyBorder="1" applyAlignment="1">
      <alignment horizontal="center" vertical="center"/>
    </xf>
    <xf numFmtId="0" fontId="25" fillId="0" borderId="49" xfId="0" applyFont="1" applyBorder="1" applyAlignment="1">
      <alignment horizontal="center" vertical="center"/>
    </xf>
    <xf numFmtId="0" fontId="25" fillId="0" borderId="69"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0" fontId="25" fillId="0" borderId="50" xfId="0" applyFont="1" applyBorder="1" applyAlignment="1">
      <alignment horizontal="center" vertical="center"/>
    </xf>
    <xf numFmtId="0" fontId="28" fillId="0" borderId="1" xfId="0" applyFont="1" applyBorder="1" applyAlignment="1">
      <alignment horizontal="center" vertical="center"/>
    </xf>
    <xf numFmtId="0" fontId="27" fillId="0" borderId="1" xfId="0" applyFont="1" applyBorder="1" applyAlignment="1">
      <alignment horizontal="center" vertical="center"/>
    </xf>
    <xf numFmtId="0" fontId="16" fillId="0" borderId="1" xfId="0"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center" vertical="center"/>
    </xf>
    <xf numFmtId="0" fontId="26" fillId="2" borderId="1" xfId="2" applyFont="1" applyFill="1" applyBorder="1" applyAlignment="1">
      <alignment horizontal="center" vertical="center"/>
    </xf>
    <xf numFmtId="0" fontId="26" fillId="0" borderId="1" xfId="2" applyFont="1" applyFill="1" applyBorder="1" applyAlignment="1">
      <alignment horizontal="center" vertical="center"/>
    </xf>
    <xf numFmtId="0" fontId="25" fillId="0" borderId="1" xfId="0" applyFont="1" applyBorder="1" applyAlignment="1">
      <alignment horizontal="center" vertical="center" wrapText="1"/>
    </xf>
    <xf numFmtId="0" fontId="26" fillId="0" borderId="1" xfId="2" applyFont="1" applyFill="1" applyBorder="1" applyAlignment="1">
      <alignment horizontal="center" vertical="center" wrapText="1"/>
    </xf>
    <xf numFmtId="43" fontId="25" fillId="0" borderId="1" xfId="1" applyFont="1" applyFill="1" applyBorder="1" applyAlignment="1">
      <alignment horizontal="center"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8"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11" fillId="0" borderId="42" xfId="0" applyFont="1" applyBorder="1" applyAlignment="1">
      <alignment horizontal="left" vertical="center"/>
    </xf>
    <xf numFmtId="0" fontId="11" fillId="0" borderId="44"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56"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6" fillId="0" borderId="8" xfId="0" applyFont="1" applyBorder="1" applyAlignment="1">
      <alignment horizontal="left"/>
    </xf>
    <xf numFmtId="0" fontId="16" fillId="0" borderId="9" xfId="0" applyFont="1" applyBorder="1" applyAlignment="1">
      <alignment horizontal="left"/>
    </xf>
    <xf numFmtId="0" fontId="16" fillId="0" borderId="10" xfId="0" applyFont="1" applyBorder="1" applyAlignment="1">
      <alignment horizontal="left"/>
    </xf>
    <xf numFmtId="0" fontId="16" fillId="0" borderId="21" xfId="0" applyFont="1" applyBorder="1" applyAlignment="1">
      <alignment horizontal="center"/>
    </xf>
    <xf numFmtId="0" fontId="16" fillId="0" borderId="22" xfId="0" applyFont="1" applyBorder="1" applyAlignment="1">
      <alignment horizontal="center"/>
    </xf>
    <xf numFmtId="0" fontId="16" fillId="0" borderId="40"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5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55" xfId="0" applyFont="1" applyBorder="1" applyAlignment="1">
      <alignment horizontal="left" wrapText="1"/>
    </xf>
    <xf numFmtId="0" fontId="16" fillId="0" borderId="30" xfId="0" applyFont="1" applyBorder="1" applyAlignment="1">
      <alignment horizontal="left"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6" fillId="0" borderId="34" xfId="0" applyFont="1" applyBorder="1" applyAlignment="1">
      <alignment horizontal="center"/>
    </xf>
    <xf numFmtId="0" fontId="16" fillId="0" borderId="31"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6" fillId="0" borderId="42" xfId="0" applyFont="1" applyBorder="1" applyAlignment="1">
      <alignment horizontal="left" vertical="center" wrapText="1"/>
    </xf>
    <xf numFmtId="0" fontId="16" fillId="0" borderId="44" xfId="0" applyFont="1" applyBorder="1" applyAlignment="1">
      <alignment horizontal="left" vertical="center" wrapText="1"/>
    </xf>
    <xf numFmtId="0" fontId="16" fillId="0" borderId="11" xfId="0" applyFont="1" applyBorder="1" applyAlignment="1">
      <alignment horizontal="center" vertical="center"/>
    </xf>
    <xf numFmtId="0" fontId="16" fillId="0" borderId="56" xfId="0" applyFont="1" applyBorder="1" applyAlignment="1">
      <alignment horizontal="center" vertical="center"/>
    </xf>
    <xf numFmtId="0" fontId="16" fillId="0" borderId="56" xfId="0" applyFont="1" applyBorder="1" applyAlignment="1">
      <alignment horizontal="left"/>
    </xf>
    <xf numFmtId="0" fontId="16" fillId="0" borderId="34" xfId="0" applyFont="1" applyBorder="1" applyAlignment="1">
      <alignment horizontal="left"/>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2" xfId="0" applyFont="1" applyBorder="1" applyAlignment="1">
      <alignment horizontal="center" vertical="center"/>
    </xf>
    <xf numFmtId="0" fontId="16" fillId="0" borderId="44" xfId="0" applyFont="1" applyBorder="1" applyAlignment="1">
      <alignment horizontal="center" vertical="center"/>
    </xf>
    <xf numFmtId="43" fontId="25" fillId="0" borderId="1" xfId="1" quotePrefix="1" applyFon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 fillId="2" borderId="42"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8" xfId="0" applyFont="1" applyFill="1" applyBorder="1" applyAlignment="1">
      <alignment horizontal="left"/>
    </xf>
    <xf numFmtId="0" fontId="11" fillId="2" borderId="9" xfId="0" applyFont="1" applyFill="1" applyBorder="1" applyAlignment="1">
      <alignment horizontal="left"/>
    </xf>
    <xf numFmtId="0" fontId="11" fillId="2" borderId="10" xfId="0" applyFont="1" applyFill="1" applyBorder="1" applyAlignment="1">
      <alignment horizontal="left"/>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165" fontId="25" fillId="0" borderId="1" xfId="1" applyNumberFormat="1" applyFont="1" applyFill="1" applyBorder="1" applyAlignment="1">
      <alignment horizontal="center" vertical="center" wrapText="1"/>
    </xf>
    <xf numFmtId="43" fontId="25" fillId="0" borderId="1" xfId="1" applyFont="1" applyFill="1" applyBorder="1" applyAlignment="1">
      <alignment horizontal="center" vertical="center"/>
    </xf>
    <xf numFmtId="0" fontId="29" fillId="2" borderId="1" xfId="0" applyFont="1" applyFill="1" applyBorder="1" applyAlignment="1">
      <alignment horizontal="center" vertical="center"/>
    </xf>
    <xf numFmtId="0" fontId="29" fillId="2" borderId="1" xfId="0" applyFont="1" applyFill="1" applyBorder="1" applyAlignment="1">
      <alignment vertical="center"/>
    </xf>
    <xf numFmtId="165" fontId="29" fillId="2"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25" fillId="2" borderId="1" xfId="0" applyFont="1" applyFill="1" applyBorder="1" applyAlignment="1">
      <alignment horizontal="left" vertical="center" wrapText="1"/>
    </xf>
    <xf numFmtId="0" fontId="17" fillId="2" borderId="1" xfId="2" applyFont="1" applyFill="1" applyBorder="1" applyAlignment="1">
      <alignment horizontal="center"/>
    </xf>
    <xf numFmtId="0" fontId="17" fillId="2" borderId="1" xfId="0" applyFont="1" applyFill="1" applyBorder="1" applyAlignment="1">
      <alignment horizontal="left" vertical="center"/>
    </xf>
    <xf numFmtId="0" fontId="16" fillId="2" borderId="8" xfId="0" applyFont="1" applyFill="1" applyBorder="1" applyAlignment="1">
      <alignment horizont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3" xfId="0" applyFont="1" applyFill="1" applyBorder="1" applyAlignment="1">
      <alignment horizontal="center"/>
    </xf>
    <xf numFmtId="0" fontId="21" fillId="2" borderId="1" xfId="0" applyFont="1" applyFill="1" applyBorder="1" applyAlignment="1">
      <alignment horizontal="left"/>
    </xf>
    <xf numFmtId="0" fontId="17" fillId="2" borderId="1" xfId="2" applyFont="1" applyFill="1" applyBorder="1" applyAlignment="1">
      <alignment horizontal="center" vertical="center"/>
    </xf>
    <xf numFmtId="0" fontId="21" fillId="2" borderId="1" xfId="2" applyFont="1" applyFill="1" applyBorder="1" applyAlignment="1">
      <alignment horizontal="center"/>
    </xf>
    <xf numFmtId="0" fontId="15" fillId="2" borderId="1" xfId="2" applyFont="1" applyFill="1" applyBorder="1" applyAlignment="1">
      <alignment horizontal="center"/>
    </xf>
    <xf numFmtId="0" fontId="15" fillId="2" borderId="1" xfId="0" applyFont="1" applyFill="1" applyBorder="1" applyAlignment="1">
      <alignment horizontal="left" vertical="center"/>
    </xf>
    <xf numFmtId="0" fontId="16" fillId="2" borderId="1" xfId="0" applyFont="1" applyFill="1" applyBorder="1" applyAlignment="1">
      <alignment horizontal="center"/>
    </xf>
    <xf numFmtId="0" fontId="16" fillId="2" borderId="1" xfId="0" applyFont="1" applyFill="1" applyBorder="1" applyAlignment="1">
      <alignment horizontal="left"/>
    </xf>
    <xf numFmtId="0" fontId="15" fillId="2" borderId="1" xfId="2"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6" fillId="2" borderId="8" xfId="0" applyFont="1" applyFill="1" applyBorder="1" applyAlignment="1">
      <alignment horizontal="left"/>
    </xf>
    <xf numFmtId="0" fontId="16" fillId="2" borderId="9" xfId="0" applyFont="1" applyFill="1" applyBorder="1" applyAlignment="1">
      <alignment horizontal="left"/>
    </xf>
    <xf numFmtId="0" fontId="16" fillId="2" borderId="10" xfId="0" applyFont="1" applyFill="1" applyBorder="1" applyAlignment="1">
      <alignment horizontal="left"/>
    </xf>
    <xf numFmtId="0" fontId="15" fillId="2" borderId="56" xfId="2" applyFont="1" applyFill="1" applyBorder="1" applyAlignment="1">
      <alignment horizontal="center" vertical="center"/>
    </xf>
    <xf numFmtId="0" fontId="15" fillId="2" borderId="34"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31" xfId="2" applyFont="1" applyFill="1" applyBorder="1" applyAlignment="1">
      <alignment horizontal="center" vertical="center"/>
    </xf>
    <xf numFmtId="0" fontId="15" fillId="2" borderId="8" xfId="2" applyFont="1" applyFill="1" applyBorder="1" applyAlignment="1">
      <alignment horizontal="center"/>
    </xf>
    <xf numFmtId="0" fontId="15" fillId="2" borderId="9" xfId="2" applyFont="1" applyFill="1" applyBorder="1" applyAlignment="1">
      <alignment horizontal="center"/>
    </xf>
    <xf numFmtId="0" fontId="15" fillId="2" borderId="34" xfId="2" applyFont="1" applyFill="1" applyBorder="1" applyAlignment="1">
      <alignment horizontal="center"/>
    </xf>
    <xf numFmtId="0" fontId="15" fillId="2" borderId="31" xfId="2" applyFont="1" applyFill="1" applyBorder="1" applyAlignment="1">
      <alignment horizontal="center"/>
    </xf>
    <xf numFmtId="0" fontId="15" fillId="0" borderId="1" xfId="0" applyFont="1" applyBorder="1" applyAlignment="1">
      <alignment horizontal="left" vertical="center" wrapText="1"/>
    </xf>
    <xf numFmtId="0" fontId="16" fillId="0" borderId="1" xfId="0" applyFont="1" applyBorder="1" applyAlignment="1">
      <alignment horizontal="left"/>
    </xf>
    <xf numFmtId="0" fontId="15" fillId="0" borderId="1" xfId="0" applyFont="1" applyBorder="1" applyAlignment="1">
      <alignment horizontal="center"/>
    </xf>
    <xf numFmtId="0" fontId="19" fillId="2" borderId="55" xfId="0" applyFont="1" applyFill="1" applyBorder="1" applyAlignment="1">
      <alignment horizontal="left"/>
    </xf>
    <xf numFmtId="0" fontId="19" fillId="2" borderId="50" xfId="0" applyFont="1" applyFill="1" applyBorder="1" applyAlignment="1">
      <alignment horizontal="left"/>
    </xf>
    <xf numFmtId="0" fontId="18" fillId="2" borderId="8" xfId="0" applyFont="1" applyFill="1" applyBorder="1" applyAlignment="1">
      <alignment horizontal="center"/>
    </xf>
    <xf numFmtId="0" fontId="18" fillId="2" borderId="9" xfId="0" applyFont="1" applyFill="1" applyBorder="1" applyAlignment="1">
      <alignment horizontal="center"/>
    </xf>
    <xf numFmtId="0" fontId="18" fillId="2" borderId="10" xfId="0" applyFont="1" applyFill="1" applyBorder="1" applyAlignment="1">
      <alignment horizontal="center"/>
    </xf>
    <xf numFmtId="0" fontId="19" fillId="2" borderId="8" xfId="0" applyFont="1" applyFill="1" applyBorder="1" applyAlignment="1">
      <alignment horizontal="left"/>
    </xf>
    <xf numFmtId="0" fontId="19" fillId="2" borderId="57" xfId="0" applyFont="1" applyFill="1" applyBorder="1" applyAlignment="1">
      <alignment horizontal="left"/>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2" borderId="10" xfId="0" applyFont="1" applyFill="1" applyBorder="1" applyAlignment="1">
      <alignment horizontal="center"/>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16" fillId="2" borderId="8"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9" fillId="2" borderId="56" xfId="0" applyFont="1" applyFill="1" applyBorder="1" applyAlignment="1">
      <alignment horizontal="left" vertical="center"/>
    </xf>
    <xf numFmtId="0" fontId="19" fillId="2" borderId="31" xfId="0" applyFont="1" applyFill="1" applyBorder="1" applyAlignment="1">
      <alignment horizontal="left"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9" fillId="2" borderId="51" xfId="0" applyFont="1" applyFill="1" applyBorder="1" applyAlignment="1">
      <alignment horizontal="left" vertical="center"/>
    </xf>
    <xf numFmtId="0" fontId="19" fillId="2" borderId="49" xfId="0" applyFont="1" applyFill="1" applyBorder="1" applyAlignment="1">
      <alignment horizontal="left" vertical="center"/>
    </xf>
    <xf numFmtId="0" fontId="19" fillId="2" borderId="8"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48" xfId="0" applyFont="1" applyFill="1" applyBorder="1" applyAlignment="1">
      <alignment horizontal="left"/>
    </xf>
    <xf numFmtId="0" fontId="19" fillId="2" borderId="37" xfId="0" applyFont="1" applyFill="1" applyBorder="1" applyAlignment="1">
      <alignment horizontal="left"/>
    </xf>
    <xf numFmtId="0" fontId="12" fillId="0" borderId="1" xfId="0" applyFont="1" applyBorder="1" applyAlignment="1">
      <alignment horizontal="center"/>
    </xf>
    <xf numFmtId="0" fontId="15" fillId="2" borderId="10" xfId="2" applyFont="1" applyFill="1" applyBorder="1" applyAlignment="1">
      <alignment horizontal="center"/>
    </xf>
    <xf numFmtId="0" fontId="16" fillId="2" borderId="56" xfId="0" applyFont="1" applyFill="1" applyBorder="1" applyAlignment="1">
      <alignment horizontal="left"/>
    </xf>
    <xf numFmtId="0" fontId="16" fillId="2" borderId="34" xfId="0" applyFont="1" applyFill="1" applyBorder="1" applyAlignment="1">
      <alignment horizontal="left"/>
    </xf>
    <xf numFmtId="0" fontId="15" fillId="2" borderId="34" xfId="0" applyFont="1" applyFill="1" applyBorder="1" applyAlignment="1">
      <alignment horizontal="center"/>
    </xf>
    <xf numFmtId="0" fontId="15" fillId="2" borderId="31" xfId="0" applyFont="1" applyFill="1" applyBorder="1" applyAlignment="1">
      <alignment horizontal="center"/>
    </xf>
    <xf numFmtId="0" fontId="16" fillId="2" borderId="55" xfId="0" applyFont="1" applyFill="1" applyBorder="1" applyAlignment="1">
      <alignment horizontal="center"/>
    </xf>
    <xf numFmtId="0" fontId="16" fillId="2" borderId="0" xfId="0" applyFont="1" applyFill="1" applyAlignment="1">
      <alignment horizontal="center"/>
    </xf>
    <xf numFmtId="0" fontId="16" fillId="2" borderId="55" xfId="0" applyFont="1" applyFill="1" applyBorder="1" applyAlignment="1">
      <alignment horizontal="left"/>
    </xf>
    <xf numFmtId="0" fontId="16" fillId="2" borderId="30" xfId="0" applyFont="1" applyFill="1" applyBorder="1" applyAlignment="1">
      <alignment horizontal="left"/>
    </xf>
    <xf numFmtId="0" fontId="16" fillId="2" borderId="34" xfId="0" applyFont="1" applyFill="1" applyBorder="1" applyAlignment="1">
      <alignment horizontal="center"/>
    </xf>
    <xf numFmtId="0" fontId="16" fillId="2" borderId="31" xfId="0" applyFont="1" applyFill="1" applyBorder="1" applyAlignment="1">
      <alignment horizontal="center"/>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6" fillId="0" borderId="55" xfId="0" applyFont="1" applyBorder="1" applyAlignment="1">
      <alignment horizontal="left"/>
    </xf>
    <xf numFmtId="0" fontId="16" fillId="0" borderId="0" xfId="0" applyFont="1" applyAlignment="1">
      <alignment horizontal="left"/>
    </xf>
    <xf numFmtId="0" fontId="15" fillId="0" borderId="34" xfId="0" applyFont="1" applyBorder="1" applyAlignment="1">
      <alignment horizontal="center"/>
    </xf>
    <xf numFmtId="0" fontId="15" fillId="0" borderId="31" xfId="0" applyFont="1" applyBorder="1" applyAlignment="1">
      <alignment horizontal="center"/>
    </xf>
    <xf numFmtId="0" fontId="16" fillId="2" borderId="42"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42"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0" borderId="66" xfId="0" applyFont="1" applyBorder="1" applyAlignment="1">
      <alignment horizontal="left"/>
    </xf>
    <xf numFmtId="0" fontId="16" fillId="0" borderId="26" xfId="0" applyFont="1" applyBorder="1" applyAlignment="1">
      <alignment horizontal="left"/>
    </xf>
    <xf numFmtId="0" fontId="16" fillId="0" borderId="61" xfId="0" applyFont="1" applyBorder="1" applyAlignment="1">
      <alignment horizontal="left"/>
    </xf>
    <xf numFmtId="0" fontId="16" fillId="0" borderId="57" xfId="0" applyFont="1" applyBorder="1" applyAlignment="1">
      <alignment horizontal="left"/>
    </xf>
    <xf numFmtId="0" fontId="15" fillId="0" borderId="14"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08F76896-3FD4-17E6-D9BC-A5394ACBC5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581025</xdr:colOff>
      <xdr:row>1</xdr:row>
      <xdr:rowOff>0</xdr:rowOff>
    </xdr:from>
    <xdr:to>
      <xdr:col>4</xdr:col>
      <xdr:colOff>180975</xdr:colOff>
      <xdr:row>2</xdr:row>
      <xdr:rowOff>47625</xdr:rowOff>
    </xdr:to>
    <xdr:sp macro="" textlink="">
      <xdr:nvSpPr>
        <xdr:cNvPr id="2" name="Rectangle 1">
          <a:extLst>
            <a:ext uri="{FF2B5EF4-FFF2-40B4-BE49-F238E27FC236}">
              <a16:creationId xmlns:a16="http://schemas.microsoft.com/office/drawing/2014/main" id="{F543FA1E-3CAE-45A1-BDC7-C5B1AF60D449}"/>
            </a:ext>
          </a:extLst>
        </xdr:cNvPr>
        <xdr:cNvSpPr/>
      </xdr:nvSpPr>
      <xdr:spPr>
        <a:xfrm>
          <a:off x="581025" y="247650"/>
          <a:ext cx="2038350" cy="2952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10</xdr:col>
      <xdr:colOff>194310</xdr:colOff>
      <xdr:row>35</xdr:row>
      <xdr:rowOff>74295</xdr:rowOff>
    </xdr:to>
    <xdr:pic>
      <xdr:nvPicPr>
        <xdr:cNvPr id="4" name="Picture 3">
          <a:extLst>
            <a:ext uri="{FF2B5EF4-FFF2-40B4-BE49-F238E27FC236}">
              <a16:creationId xmlns:a16="http://schemas.microsoft.com/office/drawing/2014/main" id="{3605CAED-8EF2-751A-4B13-8B6C6B0E51D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290310" cy="797052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561340</xdr:colOff>
      <xdr:row>42</xdr:row>
      <xdr:rowOff>36195</xdr:rowOff>
    </xdr:to>
    <xdr:pic>
      <xdr:nvPicPr>
        <xdr:cNvPr id="2" name="Picture 1">
          <a:extLst>
            <a:ext uri="{FF2B5EF4-FFF2-40B4-BE49-F238E27FC236}">
              <a16:creationId xmlns:a16="http://schemas.microsoft.com/office/drawing/2014/main" id="{50B1224C-B3C4-B083-B703-87547E8DA4E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657340" cy="803719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344805</xdr:colOff>
      <xdr:row>41</xdr:row>
      <xdr:rowOff>12700</xdr:rowOff>
    </xdr:to>
    <xdr:pic>
      <xdr:nvPicPr>
        <xdr:cNvPr id="2" name="Picture 1">
          <a:extLst>
            <a:ext uri="{FF2B5EF4-FFF2-40B4-BE49-F238E27FC236}">
              <a16:creationId xmlns:a16="http://schemas.microsoft.com/office/drawing/2014/main" id="{37CCC357-A935-AE59-6234-7B3CF44C2C1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40805" cy="78232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7500-1425-48C9-BBC8-5914378487FC}">
  <dimension ref="A1"/>
  <sheetViews>
    <sheetView showGridLines="0" tabSelected="1" workbookViewId="0"/>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2"/>
  <sheetViews>
    <sheetView view="pageBreakPreview" zoomScaleSheetLayoutView="100" workbookViewId="0">
      <selection activeCell="B6" sqref="B6:B7"/>
    </sheetView>
  </sheetViews>
  <sheetFormatPr defaultColWidth="9.140625" defaultRowHeight="15.75" x14ac:dyDescent="0.2"/>
  <cols>
    <col min="1" max="1" width="6.7109375" style="370" bestFit="1" customWidth="1"/>
    <col min="2" max="2" width="7" style="370" bestFit="1" customWidth="1"/>
    <col min="3" max="3" width="78.140625" style="364" bestFit="1" customWidth="1"/>
    <col min="4" max="16384" width="9.140625" style="227"/>
  </cols>
  <sheetData>
    <row r="1" spans="1:3" x14ac:dyDescent="0.3">
      <c r="A1" s="582" t="str">
        <f>SCBA!A1:I1</f>
        <v>Kogi Local Government of Kogi State</v>
      </c>
      <c r="B1" s="582"/>
      <c r="C1" s="582"/>
    </row>
    <row r="2" spans="1:3" x14ac:dyDescent="0.3">
      <c r="A2" s="583" t="s">
        <v>1092</v>
      </c>
      <c r="B2" s="583"/>
      <c r="C2" s="583"/>
    </row>
    <row r="3" spans="1:3" x14ac:dyDescent="0.3">
      <c r="A3" s="582" t="s">
        <v>835</v>
      </c>
      <c r="B3" s="582"/>
      <c r="C3" s="582"/>
    </row>
    <row r="4" spans="1:3" x14ac:dyDescent="0.2">
      <c r="A4" s="365"/>
      <c r="B4" s="365"/>
      <c r="C4" s="365"/>
    </row>
    <row r="5" spans="1:3" x14ac:dyDescent="0.2">
      <c r="A5" s="370">
        <v>1</v>
      </c>
      <c r="C5" s="367" t="s">
        <v>1069</v>
      </c>
    </row>
    <row r="6" spans="1:3" ht="99.75" x14ac:dyDescent="0.2">
      <c r="C6" s="366" t="s">
        <v>1083</v>
      </c>
    </row>
    <row r="8" spans="1:3" x14ac:dyDescent="0.2">
      <c r="A8" s="370">
        <v>2</v>
      </c>
      <c r="C8" s="367" t="s">
        <v>823</v>
      </c>
    </row>
    <row r="9" spans="1:3" ht="87" x14ac:dyDescent="0.2">
      <c r="A9" s="371"/>
      <c r="C9" s="368" t="s">
        <v>1109</v>
      </c>
    </row>
    <row r="10" spans="1:3" x14ac:dyDescent="0.2">
      <c r="A10" s="371"/>
    </row>
    <row r="11" spans="1:3" ht="114" x14ac:dyDescent="0.2">
      <c r="A11" s="371"/>
      <c r="C11" s="368" t="s">
        <v>983</v>
      </c>
    </row>
    <row r="12" spans="1:3" x14ac:dyDescent="0.2">
      <c r="A12" s="371"/>
    </row>
    <row r="13" spans="1:3" x14ac:dyDescent="0.2">
      <c r="A13" s="371"/>
      <c r="C13" s="368" t="s">
        <v>838</v>
      </c>
    </row>
    <row r="14" spans="1:3" ht="42.75" x14ac:dyDescent="0.2">
      <c r="A14" s="371"/>
      <c r="B14" s="370" t="s">
        <v>821</v>
      </c>
      <c r="C14" s="368" t="s">
        <v>926</v>
      </c>
    </row>
    <row r="15" spans="1:3" x14ac:dyDescent="0.2">
      <c r="A15" s="371"/>
    </row>
    <row r="16" spans="1:3" ht="28.5" x14ac:dyDescent="0.2">
      <c r="A16" s="371"/>
      <c r="B16" s="370" t="s">
        <v>824</v>
      </c>
      <c r="C16" s="368" t="s">
        <v>927</v>
      </c>
    </row>
    <row r="17" spans="1:3" x14ac:dyDescent="0.2">
      <c r="A17" s="371"/>
    </row>
    <row r="18" spans="1:3" ht="42.75" x14ac:dyDescent="0.2">
      <c r="A18" s="371"/>
      <c r="B18" s="370" t="s">
        <v>826</v>
      </c>
      <c r="C18" s="368" t="s">
        <v>984</v>
      </c>
    </row>
    <row r="19" spans="1:3" x14ac:dyDescent="0.2">
      <c r="A19" s="371"/>
    </row>
    <row r="20" spans="1:3" ht="42.75" x14ac:dyDescent="0.2">
      <c r="A20" s="371"/>
      <c r="B20" s="370" t="s">
        <v>828</v>
      </c>
      <c r="C20" s="368" t="s">
        <v>928</v>
      </c>
    </row>
    <row r="21" spans="1:3" x14ac:dyDescent="0.2">
      <c r="A21" s="371"/>
    </row>
    <row r="22" spans="1:3" x14ac:dyDescent="0.2">
      <c r="A22" s="370">
        <v>3</v>
      </c>
      <c r="C22" s="367" t="s">
        <v>822</v>
      </c>
    </row>
    <row r="23" spans="1:3" x14ac:dyDescent="0.2">
      <c r="A23" s="371"/>
      <c r="B23" s="370" t="s">
        <v>839</v>
      </c>
      <c r="C23" s="367" t="s">
        <v>840</v>
      </c>
    </row>
    <row r="24" spans="1:3" ht="71.25" x14ac:dyDescent="0.2">
      <c r="A24" s="371"/>
      <c r="C24" s="368" t="s">
        <v>841</v>
      </c>
    </row>
    <row r="25" spans="1:3" ht="85.5" x14ac:dyDescent="0.2">
      <c r="A25" s="371"/>
      <c r="C25" s="368" t="s">
        <v>842</v>
      </c>
    </row>
    <row r="26" spans="1:3" x14ac:dyDescent="0.2">
      <c r="A26" s="371"/>
    </row>
    <row r="27" spans="1:3" x14ac:dyDescent="0.2">
      <c r="A27" s="371"/>
      <c r="B27" s="370" t="s">
        <v>826</v>
      </c>
      <c r="C27" s="367" t="s">
        <v>825</v>
      </c>
    </row>
    <row r="28" spans="1:3" ht="128.25" x14ac:dyDescent="0.2">
      <c r="A28" s="371"/>
      <c r="C28" s="368" t="s">
        <v>843</v>
      </c>
    </row>
    <row r="29" spans="1:3" ht="57" x14ac:dyDescent="0.2">
      <c r="A29" s="371"/>
      <c r="C29" s="368" t="s">
        <v>844</v>
      </c>
    </row>
    <row r="30" spans="1:3" ht="28.5" x14ac:dyDescent="0.2">
      <c r="A30" s="371"/>
      <c r="C30" s="368" t="s">
        <v>845</v>
      </c>
    </row>
    <row r="31" spans="1:3" x14ac:dyDescent="0.2">
      <c r="A31" s="371"/>
      <c r="B31" s="370" t="s">
        <v>891</v>
      </c>
      <c r="C31" s="368" t="s">
        <v>929</v>
      </c>
    </row>
    <row r="32" spans="1:3" x14ac:dyDescent="0.2">
      <c r="A32" s="371"/>
      <c r="B32" s="370" t="s">
        <v>893</v>
      </c>
      <c r="C32" s="368" t="s">
        <v>930</v>
      </c>
    </row>
    <row r="33" spans="1:3" x14ac:dyDescent="0.2">
      <c r="A33" s="371"/>
      <c r="B33" s="370" t="s">
        <v>895</v>
      </c>
      <c r="C33" s="368" t="s">
        <v>932</v>
      </c>
    </row>
    <row r="34" spans="1:3" x14ac:dyDescent="0.2">
      <c r="A34" s="371"/>
      <c r="B34" s="370" t="s">
        <v>896</v>
      </c>
      <c r="C34" s="368" t="s">
        <v>933</v>
      </c>
    </row>
    <row r="35" spans="1:3" x14ac:dyDescent="0.2">
      <c r="A35" s="371"/>
      <c r="B35" s="370" t="s">
        <v>898</v>
      </c>
      <c r="C35" s="368" t="s">
        <v>934</v>
      </c>
    </row>
    <row r="36" spans="1:3" x14ac:dyDescent="0.2">
      <c r="A36" s="371"/>
      <c r="B36" s="370" t="s">
        <v>931</v>
      </c>
      <c r="C36" s="368" t="s">
        <v>935</v>
      </c>
    </row>
    <row r="37" spans="1:3" x14ac:dyDescent="0.2">
      <c r="A37" s="371"/>
      <c r="B37" s="370" t="s">
        <v>937</v>
      </c>
      <c r="C37" s="368" t="s">
        <v>936</v>
      </c>
    </row>
    <row r="38" spans="1:3" x14ac:dyDescent="0.2">
      <c r="A38" s="371"/>
    </row>
    <row r="39" spans="1:3" x14ac:dyDescent="0.2">
      <c r="A39" s="371"/>
      <c r="B39" s="370" t="s">
        <v>826</v>
      </c>
      <c r="C39" s="367" t="s">
        <v>827</v>
      </c>
    </row>
    <row r="40" spans="1:3" ht="30" x14ac:dyDescent="0.2">
      <c r="A40" s="371"/>
      <c r="C40" s="368" t="s">
        <v>1110</v>
      </c>
    </row>
    <row r="41" spans="1:3" x14ac:dyDescent="0.2">
      <c r="A41" s="371"/>
    </row>
    <row r="42" spans="1:3" x14ac:dyDescent="0.2">
      <c r="A42" s="371"/>
      <c r="B42" s="370" t="s">
        <v>828</v>
      </c>
      <c r="C42" s="367" t="s">
        <v>830</v>
      </c>
    </row>
    <row r="43" spans="1:3" x14ac:dyDescent="0.2">
      <c r="A43" s="371"/>
      <c r="C43" s="368" t="s">
        <v>846</v>
      </c>
    </row>
    <row r="44" spans="1:3" x14ac:dyDescent="0.2">
      <c r="A44" s="372">
        <v>4</v>
      </c>
      <c r="B44" s="372"/>
      <c r="C44" s="367" t="s">
        <v>831</v>
      </c>
    </row>
    <row r="45" spans="1:3" ht="85.5" x14ac:dyDescent="0.2">
      <c r="A45" s="371"/>
      <c r="B45" s="372"/>
      <c r="C45" s="368" t="s">
        <v>847</v>
      </c>
    </row>
    <row r="46" spans="1:3" x14ac:dyDescent="0.2">
      <c r="A46" s="371"/>
      <c r="B46" s="372"/>
    </row>
    <row r="47" spans="1:3" ht="71.25" x14ac:dyDescent="0.2">
      <c r="A47" s="371"/>
      <c r="B47" s="372"/>
      <c r="C47" s="368" t="s">
        <v>848</v>
      </c>
    </row>
    <row r="48" spans="1:3" x14ac:dyDescent="0.2">
      <c r="A48" s="371"/>
      <c r="B48" s="372"/>
    </row>
    <row r="49" spans="1:3" ht="57" x14ac:dyDescent="0.2">
      <c r="A49" s="371"/>
      <c r="B49" s="372"/>
      <c r="C49" s="368" t="s">
        <v>849</v>
      </c>
    </row>
    <row r="50" spans="1:3" x14ac:dyDescent="0.2">
      <c r="A50" s="371"/>
      <c r="B50" s="372"/>
    </row>
    <row r="51" spans="1:3" x14ac:dyDescent="0.2">
      <c r="A51" s="372">
        <v>5</v>
      </c>
      <c r="B51" s="372"/>
      <c r="C51" s="367" t="s">
        <v>832</v>
      </c>
    </row>
    <row r="52" spans="1:3" ht="99.75" x14ac:dyDescent="0.2">
      <c r="B52" s="372"/>
      <c r="C52" s="366" t="s">
        <v>1083</v>
      </c>
    </row>
  </sheetData>
  <mergeCells count="3">
    <mergeCell ref="A1:C1"/>
    <mergeCell ref="A2:C2"/>
    <mergeCell ref="A3:C3"/>
  </mergeCells>
  <pageMargins left="0.45" right="0.2" top="0.5" bottom="0" header="0" footer="0"/>
  <pageSetup paperSize="9" fitToWidth="0"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zoomScaleSheetLayoutView="100" workbookViewId="0">
      <selection activeCell="B6" sqref="B6:B7"/>
    </sheetView>
  </sheetViews>
  <sheetFormatPr defaultColWidth="9.140625" defaultRowHeight="15.75" x14ac:dyDescent="0.2"/>
  <cols>
    <col min="1" max="1" width="8" style="363" customWidth="1"/>
    <col min="2" max="2" width="7.42578125" style="361" customWidth="1"/>
    <col min="3" max="3" width="76.7109375" style="227" customWidth="1"/>
    <col min="4" max="16384" width="9.140625" style="227"/>
  </cols>
  <sheetData>
    <row r="1" spans="1:3" x14ac:dyDescent="0.3">
      <c r="A1" s="582" t="str">
        <f>'1- 5 Gen Inf about Reporting En'!A1:C1</f>
        <v>Kogi Local Government of Kogi State</v>
      </c>
      <c r="B1" s="582"/>
      <c r="C1" s="582"/>
    </row>
    <row r="2" spans="1:3" x14ac:dyDescent="0.3">
      <c r="A2" s="583" t="s">
        <v>1092</v>
      </c>
      <c r="B2" s="583"/>
      <c r="C2" s="583"/>
    </row>
    <row r="3" spans="1:3" x14ac:dyDescent="0.2">
      <c r="A3" s="584" t="s">
        <v>925</v>
      </c>
      <c r="B3" s="584"/>
      <c r="C3" s="584"/>
    </row>
    <row r="4" spans="1:3" x14ac:dyDescent="0.2">
      <c r="A4" s="365"/>
      <c r="B4" s="365"/>
      <c r="C4" s="365"/>
    </row>
    <row r="5" spans="1:3" x14ac:dyDescent="0.2">
      <c r="A5" s="361">
        <v>6</v>
      </c>
      <c r="C5" s="367" t="s">
        <v>1069</v>
      </c>
    </row>
    <row r="6" spans="1:3" ht="57" x14ac:dyDescent="0.2">
      <c r="A6" s="365"/>
      <c r="C6" s="368" t="s">
        <v>1084</v>
      </c>
    </row>
    <row r="7" spans="1:3" x14ac:dyDescent="0.2">
      <c r="A7" s="365"/>
    </row>
    <row r="8" spans="1:3" x14ac:dyDescent="0.2">
      <c r="A8" s="361">
        <v>6.1</v>
      </c>
      <c r="C8" s="367" t="s">
        <v>660</v>
      </c>
    </row>
    <row r="9" spans="1:3" ht="71.25" x14ac:dyDescent="0.2">
      <c r="A9" s="365"/>
      <c r="C9" s="368" t="s">
        <v>850</v>
      </c>
    </row>
    <row r="10" spans="1:3" x14ac:dyDescent="0.2">
      <c r="A10" s="365"/>
    </row>
    <row r="11" spans="1:3" x14ac:dyDescent="0.2">
      <c r="A11" s="365"/>
      <c r="B11" s="361" t="s">
        <v>821</v>
      </c>
      <c r="C11" s="367" t="s">
        <v>890</v>
      </c>
    </row>
    <row r="12" spans="1:3" ht="71.25" x14ac:dyDescent="0.2">
      <c r="A12" s="365"/>
      <c r="C12" s="368" t="s">
        <v>1023</v>
      </c>
    </row>
    <row r="13" spans="1:3" x14ac:dyDescent="0.2">
      <c r="A13" s="365"/>
    </row>
    <row r="14" spans="1:3" x14ac:dyDescent="0.2">
      <c r="A14" s="365"/>
      <c r="B14" s="361" t="s">
        <v>891</v>
      </c>
      <c r="C14" s="367" t="s">
        <v>892</v>
      </c>
    </row>
    <row r="15" spans="1:3" ht="128.25" x14ac:dyDescent="0.2">
      <c r="A15" s="365"/>
      <c r="C15" s="368" t="s">
        <v>1024</v>
      </c>
    </row>
    <row r="16" spans="1:3" ht="42.75" x14ac:dyDescent="0.2">
      <c r="A16" s="365"/>
      <c r="C16" s="368" t="s">
        <v>1025</v>
      </c>
    </row>
    <row r="17" spans="1:3" x14ac:dyDescent="0.2">
      <c r="A17" s="365"/>
    </row>
    <row r="18" spans="1:3" x14ac:dyDescent="0.2">
      <c r="A18" s="365"/>
      <c r="B18" s="361" t="s">
        <v>893</v>
      </c>
      <c r="C18" s="367" t="s">
        <v>894</v>
      </c>
    </row>
    <row r="19" spans="1:3" ht="85.5" x14ac:dyDescent="0.2">
      <c r="A19" s="365"/>
      <c r="C19" s="368" t="s">
        <v>1026</v>
      </c>
    </row>
    <row r="20" spans="1:3" x14ac:dyDescent="0.2">
      <c r="A20" s="365"/>
    </row>
    <row r="21" spans="1:3" x14ac:dyDescent="0.2">
      <c r="A21" s="365"/>
      <c r="B21" s="361" t="s">
        <v>895</v>
      </c>
      <c r="C21" s="367" t="s">
        <v>683</v>
      </c>
    </row>
    <row r="22" spans="1:3" ht="57" x14ac:dyDescent="0.2">
      <c r="A22" s="365"/>
      <c r="C22" s="368" t="s">
        <v>851</v>
      </c>
    </row>
    <row r="23" spans="1:3" x14ac:dyDescent="0.2">
      <c r="A23" s="365"/>
    </row>
    <row r="24" spans="1:3" x14ac:dyDescent="0.2">
      <c r="A24" s="365"/>
      <c r="B24" s="361" t="s">
        <v>896</v>
      </c>
      <c r="C24" s="367" t="s">
        <v>897</v>
      </c>
    </row>
    <row r="25" spans="1:3" ht="71.25" x14ac:dyDescent="0.2">
      <c r="A25" s="365"/>
      <c r="C25" s="368" t="s">
        <v>1027</v>
      </c>
    </row>
    <row r="26" spans="1:3" x14ac:dyDescent="0.2">
      <c r="A26" s="365"/>
    </row>
    <row r="27" spans="1:3" x14ac:dyDescent="0.2">
      <c r="A27" s="365"/>
      <c r="B27" s="361" t="s">
        <v>898</v>
      </c>
      <c r="C27" s="367" t="s">
        <v>685</v>
      </c>
    </row>
    <row r="28" spans="1:3" ht="42.75" x14ac:dyDescent="0.2">
      <c r="A28" s="365"/>
      <c r="C28" s="368" t="s">
        <v>1028</v>
      </c>
    </row>
    <row r="29" spans="1:3" x14ac:dyDescent="0.2">
      <c r="A29" s="365"/>
    </row>
    <row r="30" spans="1:3" x14ac:dyDescent="0.2">
      <c r="A30" s="365"/>
      <c r="B30" s="361" t="s">
        <v>824</v>
      </c>
      <c r="C30" s="367" t="s">
        <v>899</v>
      </c>
    </row>
    <row r="31" spans="1:3" ht="99.75" x14ac:dyDescent="0.2">
      <c r="A31" s="365"/>
      <c r="B31" s="369"/>
      <c r="C31" s="368" t="s">
        <v>1029</v>
      </c>
    </row>
    <row r="32" spans="1:3" ht="28.5" x14ac:dyDescent="0.2">
      <c r="A32" s="365"/>
      <c r="B32" s="369"/>
      <c r="C32" s="368" t="s">
        <v>852</v>
      </c>
    </row>
    <row r="33" spans="1:3" ht="114" x14ac:dyDescent="0.2">
      <c r="A33" s="365"/>
      <c r="B33" s="369"/>
      <c r="C33" s="368" t="s">
        <v>1030</v>
      </c>
    </row>
    <row r="34" spans="1:3" x14ac:dyDescent="0.2">
      <c r="A34" s="365"/>
      <c r="B34" s="361" t="s">
        <v>891</v>
      </c>
      <c r="C34" s="367" t="s">
        <v>900</v>
      </c>
    </row>
    <row r="35" spans="1:3" ht="85.5" x14ac:dyDescent="0.2">
      <c r="A35" s="365"/>
      <c r="C35" s="368" t="s">
        <v>1031</v>
      </c>
    </row>
    <row r="36" spans="1:3" x14ac:dyDescent="0.2">
      <c r="A36" s="365"/>
      <c r="B36" s="361" t="s">
        <v>893</v>
      </c>
      <c r="C36" s="367" t="s">
        <v>687</v>
      </c>
    </row>
    <row r="37" spans="1:3" ht="42.75" x14ac:dyDescent="0.2">
      <c r="A37" s="365"/>
      <c r="C37" s="368" t="s">
        <v>1032</v>
      </c>
    </row>
    <row r="38" spans="1:3" x14ac:dyDescent="0.2">
      <c r="A38" s="365"/>
    </row>
    <row r="39" spans="1:3" x14ac:dyDescent="0.2">
      <c r="A39" s="361">
        <v>6.2</v>
      </c>
      <c r="C39" s="367" t="s">
        <v>430</v>
      </c>
    </row>
    <row r="40" spans="1:3" ht="57" x14ac:dyDescent="0.2">
      <c r="A40" s="365"/>
      <c r="C40" s="368" t="s">
        <v>853</v>
      </c>
    </row>
    <row r="41" spans="1:3" x14ac:dyDescent="0.2">
      <c r="A41" s="365"/>
    </row>
    <row r="42" spans="1:3" x14ac:dyDescent="0.2">
      <c r="A42" s="361">
        <v>6.3</v>
      </c>
      <c r="C42" s="367" t="s">
        <v>854</v>
      </c>
    </row>
    <row r="43" spans="1:3" ht="71.25" x14ac:dyDescent="0.2">
      <c r="A43" s="365"/>
      <c r="C43" s="368" t="s">
        <v>855</v>
      </c>
    </row>
    <row r="44" spans="1:3" x14ac:dyDescent="0.2">
      <c r="A44" s="365"/>
    </row>
    <row r="45" spans="1:3" x14ac:dyDescent="0.2">
      <c r="A45" s="361">
        <v>6.4</v>
      </c>
      <c r="C45" s="367" t="s">
        <v>856</v>
      </c>
    </row>
    <row r="46" spans="1:3" ht="99.75" x14ac:dyDescent="0.2">
      <c r="A46" s="365"/>
      <c r="C46" s="368" t="s">
        <v>1033</v>
      </c>
    </row>
    <row r="47" spans="1:3" x14ac:dyDescent="0.2">
      <c r="A47" s="365"/>
    </row>
    <row r="48" spans="1:3" ht="57" x14ac:dyDescent="0.2">
      <c r="A48" s="365"/>
      <c r="C48" s="368" t="s">
        <v>857</v>
      </c>
    </row>
    <row r="49" spans="1:3" x14ac:dyDescent="0.2">
      <c r="A49" s="365"/>
    </row>
    <row r="50" spans="1:3" x14ac:dyDescent="0.2">
      <c r="A50" s="361">
        <v>6.5</v>
      </c>
      <c r="C50" s="367" t="s">
        <v>858</v>
      </c>
    </row>
    <row r="51" spans="1:3" ht="28.5" x14ac:dyDescent="0.2">
      <c r="A51" s="365"/>
      <c r="C51" s="368" t="s">
        <v>859</v>
      </c>
    </row>
    <row r="52" spans="1:3" ht="57" x14ac:dyDescent="0.2">
      <c r="A52" s="365"/>
      <c r="C52" s="368" t="s">
        <v>1034</v>
      </c>
    </row>
    <row r="53" spans="1:3" ht="71.25" x14ac:dyDescent="0.2">
      <c r="A53" s="365"/>
      <c r="C53" s="368" t="s">
        <v>1035</v>
      </c>
    </row>
    <row r="54" spans="1:3" ht="42.75" x14ac:dyDescent="0.2">
      <c r="A54" s="365"/>
      <c r="C54" s="368" t="s">
        <v>1085</v>
      </c>
    </row>
    <row r="55" spans="1:3" x14ac:dyDescent="0.2">
      <c r="A55" s="365"/>
    </row>
    <row r="56" spans="1:3" x14ac:dyDescent="0.2">
      <c r="A56" s="365"/>
      <c r="B56" s="361" t="s">
        <v>821</v>
      </c>
      <c r="C56" s="367" t="s">
        <v>901</v>
      </c>
    </row>
    <row r="57" spans="1:3" x14ac:dyDescent="0.2">
      <c r="A57" s="365"/>
      <c r="B57" s="361" t="s">
        <v>891</v>
      </c>
      <c r="C57" s="367" t="s">
        <v>902</v>
      </c>
    </row>
    <row r="58" spans="1:3" ht="114" x14ac:dyDescent="0.2">
      <c r="A58" s="365"/>
      <c r="C58" s="368" t="s">
        <v>860</v>
      </c>
    </row>
    <row r="59" spans="1:3" x14ac:dyDescent="0.2">
      <c r="A59" s="365"/>
    </row>
    <row r="60" spans="1:3" x14ac:dyDescent="0.2">
      <c r="A60" s="365"/>
      <c r="B60" s="361" t="s">
        <v>893</v>
      </c>
      <c r="C60" s="367" t="s">
        <v>903</v>
      </c>
    </row>
    <row r="61" spans="1:3" ht="114" x14ac:dyDescent="0.2">
      <c r="A61" s="365"/>
      <c r="C61" s="368" t="s">
        <v>1036</v>
      </c>
    </row>
    <row r="62" spans="1:3" x14ac:dyDescent="0.2">
      <c r="A62" s="365"/>
    </row>
    <row r="63" spans="1:3" x14ac:dyDescent="0.2">
      <c r="A63" s="365"/>
      <c r="B63" s="361" t="s">
        <v>895</v>
      </c>
      <c r="C63" s="367" t="s">
        <v>904</v>
      </c>
    </row>
    <row r="64" spans="1:3" ht="99.75" x14ac:dyDescent="0.2">
      <c r="A64" s="365"/>
      <c r="C64" s="368" t="s">
        <v>1037</v>
      </c>
    </row>
    <row r="65" spans="1:3" x14ac:dyDescent="0.2">
      <c r="A65" s="365"/>
    </row>
    <row r="66" spans="1:3" x14ac:dyDescent="0.2">
      <c r="A66" s="365"/>
      <c r="B66" s="361" t="s">
        <v>896</v>
      </c>
      <c r="C66" s="367" t="s">
        <v>905</v>
      </c>
    </row>
    <row r="67" spans="1:3" x14ac:dyDescent="0.2">
      <c r="A67" s="365"/>
      <c r="C67" s="368" t="s">
        <v>861</v>
      </c>
    </row>
    <row r="68" spans="1:3" x14ac:dyDescent="0.2">
      <c r="A68" s="365"/>
    </row>
    <row r="69" spans="1:3" x14ac:dyDescent="0.2">
      <c r="A69" s="365"/>
      <c r="B69" s="361" t="s">
        <v>824</v>
      </c>
      <c r="C69" s="367" t="s">
        <v>906</v>
      </c>
    </row>
    <row r="70" spans="1:3" ht="31.5" x14ac:dyDescent="0.2">
      <c r="A70" s="365"/>
      <c r="B70" s="361" t="s">
        <v>891</v>
      </c>
      <c r="C70" s="367" t="s">
        <v>907</v>
      </c>
    </row>
    <row r="71" spans="1:3" ht="114" x14ac:dyDescent="0.2">
      <c r="A71" s="365"/>
      <c r="C71" s="368" t="s">
        <v>862</v>
      </c>
    </row>
    <row r="72" spans="1:3" x14ac:dyDescent="0.2">
      <c r="A72" s="365"/>
    </row>
    <row r="73" spans="1:3" x14ac:dyDescent="0.2">
      <c r="A73" s="365"/>
      <c r="B73" s="361" t="s">
        <v>893</v>
      </c>
      <c r="C73" s="367" t="s">
        <v>908</v>
      </c>
    </row>
    <row r="74" spans="1:3" ht="42.75" x14ac:dyDescent="0.2">
      <c r="A74" s="365"/>
      <c r="C74" s="368" t="s">
        <v>863</v>
      </c>
    </row>
    <row r="75" spans="1:3" x14ac:dyDescent="0.2">
      <c r="A75" s="365"/>
    </row>
    <row r="76" spans="1:3" x14ac:dyDescent="0.2">
      <c r="A76" s="365"/>
      <c r="B76" s="361" t="s">
        <v>895</v>
      </c>
      <c r="C76" s="367" t="s">
        <v>909</v>
      </c>
    </row>
    <row r="77" spans="1:3" ht="142.5" x14ac:dyDescent="0.2">
      <c r="A77" s="365"/>
      <c r="C77" s="368" t="s">
        <v>864</v>
      </c>
    </row>
    <row r="78" spans="1:3" x14ac:dyDescent="0.2">
      <c r="A78" s="365"/>
      <c r="C78" s="367"/>
    </row>
    <row r="79" spans="1:3" x14ac:dyDescent="0.2">
      <c r="A79" s="365"/>
      <c r="B79" s="361" t="s">
        <v>896</v>
      </c>
      <c r="C79" s="367" t="s">
        <v>905</v>
      </c>
    </row>
    <row r="80" spans="1:3" ht="57" x14ac:dyDescent="0.2">
      <c r="A80" s="365"/>
      <c r="C80" s="368" t="s">
        <v>865</v>
      </c>
    </row>
    <row r="81" spans="1:3" x14ac:dyDescent="0.2">
      <c r="A81" s="365"/>
    </row>
    <row r="82" spans="1:3" x14ac:dyDescent="0.2">
      <c r="A82" s="365"/>
      <c r="B82" s="361" t="s">
        <v>826</v>
      </c>
      <c r="C82" s="367" t="s">
        <v>910</v>
      </c>
    </row>
    <row r="83" spans="1:3" ht="114" x14ac:dyDescent="0.2">
      <c r="A83" s="365"/>
      <c r="C83" s="368" t="s">
        <v>866</v>
      </c>
    </row>
    <row r="84" spans="1:3" x14ac:dyDescent="0.2">
      <c r="A84" s="365"/>
      <c r="C84" s="367"/>
    </row>
    <row r="85" spans="1:3" x14ac:dyDescent="0.2">
      <c r="A85" s="365"/>
      <c r="B85" s="361" t="s">
        <v>828</v>
      </c>
      <c r="C85" s="367" t="s">
        <v>911</v>
      </c>
    </row>
    <row r="86" spans="1:3" ht="128.25" x14ac:dyDescent="0.2">
      <c r="A86" s="365"/>
      <c r="C86" s="368" t="s">
        <v>1038</v>
      </c>
    </row>
    <row r="87" spans="1:3" x14ac:dyDescent="0.2">
      <c r="A87" s="365"/>
      <c r="C87" s="368"/>
    </row>
    <row r="88" spans="1:3" x14ac:dyDescent="0.2">
      <c r="A88" s="365"/>
      <c r="B88" s="361" t="s">
        <v>829</v>
      </c>
      <c r="C88" s="367" t="s">
        <v>912</v>
      </c>
    </row>
    <row r="89" spans="1:3" ht="85.5" x14ac:dyDescent="0.2">
      <c r="A89" s="365"/>
      <c r="C89" s="368" t="s">
        <v>867</v>
      </c>
    </row>
    <row r="90" spans="1:3" x14ac:dyDescent="0.2">
      <c r="A90" s="365"/>
      <c r="C90" s="368"/>
    </row>
    <row r="91" spans="1:3" x14ac:dyDescent="0.2">
      <c r="A91" s="365"/>
      <c r="B91" s="361" t="s">
        <v>833</v>
      </c>
      <c r="C91" s="367" t="s">
        <v>913</v>
      </c>
    </row>
    <row r="92" spans="1:3" ht="114" x14ac:dyDescent="0.2">
      <c r="A92" s="365"/>
      <c r="C92" s="368" t="s">
        <v>1039</v>
      </c>
    </row>
    <row r="93" spans="1:3" ht="85.5" x14ac:dyDescent="0.2">
      <c r="A93" s="365"/>
      <c r="C93" s="368" t="s">
        <v>868</v>
      </c>
    </row>
    <row r="94" spans="1:3" ht="57" x14ac:dyDescent="0.2">
      <c r="A94" s="365"/>
      <c r="C94" s="368" t="s">
        <v>869</v>
      </c>
    </row>
    <row r="95" spans="1:3" ht="57" x14ac:dyDescent="0.2">
      <c r="A95" s="365"/>
      <c r="C95" s="368" t="s">
        <v>870</v>
      </c>
    </row>
    <row r="96" spans="1:3" ht="99.75" x14ac:dyDescent="0.2">
      <c r="A96" s="365"/>
      <c r="C96" s="368" t="s">
        <v>1040</v>
      </c>
    </row>
    <row r="97" spans="1:3" x14ac:dyDescent="0.2">
      <c r="A97" s="365"/>
      <c r="C97" s="368"/>
    </row>
    <row r="98" spans="1:3" x14ac:dyDescent="0.2">
      <c r="A98" s="365"/>
      <c r="B98" s="361" t="s">
        <v>834</v>
      </c>
      <c r="C98" s="367" t="s">
        <v>914</v>
      </c>
    </row>
    <row r="99" spans="1:3" ht="57" x14ac:dyDescent="0.2">
      <c r="A99" s="365"/>
      <c r="C99" s="368" t="s">
        <v>871</v>
      </c>
    </row>
    <row r="100" spans="1:3" x14ac:dyDescent="0.2">
      <c r="A100" s="365"/>
    </row>
    <row r="101" spans="1:3" ht="71.25" x14ac:dyDescent="0.2">
      <c r="A101" s="365"/>
      <c r="C101" s="368" t="s">
        <v>872</v>
      </c>
    </row>
    <row r="102" spans="1:3" x14ac:dyDescent="0.2">
      <c r="A102" s="365"/>
    </row>
    <row r="103" spans="1:3" x14ac:dyDescent="0.2">
      <c r="A103" s="361">
        <v>6.6</v>
      </c>
      <c r="C103" s="367" t="s">
        <v>873</v>
      </c>
    </row>
    <row r="104" spans="1:3" ht="42.75" x14ac:dyDescent="0.2">
      <c r="A104" s="365"/>
      <c r="C104" s="368" t="s">
        <v>1041</v>
      </c>
    </row>
    <row r="105" spans="1:3" ht="99.75" x14ac:dyDescent="0.2">
      <c r="A105" s="365"/>
      <c r="C105" s="368" t="s">
        <v>1042</v>
      </c>
    </row>
    <row r="106" spans="1:3" ht="28.5" x14ac:dyDescent="0.2">
      <c r="A106" s="365"/>
      <c r="C106" s="368" t="s">
        <v>874</v>
      </c>
    </row>
    <row r="107" spans="1:3" ht="42.75" x14ac:dyDescent="0.2">
      <c r="A107" s="365"/>
      <c r="C107" s="368" t="s">
        <v>1043</v>
      </c>
    </row>
    <row r="108" spans="1:3" x14ac:dyDescent="0.2">
      <c r="A108" s="365"/>
    </row>
    <row r="109" spans="1:3" ht="42.75" x14ac:dyDescent="0.2">
      <c r="A109" s="365"/>
      <c r="C109" s="368" t="s">
        <v>875</v>
      </c>
    </row>
    <row r="110" spans="1:3" x14ac:dyDescent="0.2">
      <c r="A110" s="365"/>
      <c r="C110" s="367"/>
    </row>
    <row r="111" spans="1:3" x14ac:dyDescent="0.2">
      <c r="A111" s="365"/>
      <c r="B111" s="361" t="s">
        <v>821</v>
      </c>
      <c r="C111" s="367" t="s">
        <v>915</v>
      </c>
    </row>
    <row r="112" spans="1:3" ht="28.5" x14ac:dyDescent="0.2">
      <c r="A112" s="365"/>
      <c r="C112" s="368" t="s">
        <v>1044</v>
      </c>
    </row>
    <row r="113" spans="1:3" x14ac:dyDescent="0.2">
      <c r="A113" s="365"/>
      <c r="B113" s="361" t="s">
        <v>891</v>
      </c>
      <c r="C113" s="227" t="s">
        <v>944</v>
      </c>
    </row>
    <row r="114" spans="1:3" x14ac:dyDescent="0.2">
      <c r="A114" s="365"/>
      <c r="B114" s="361" t="s">
        <v>893</v>
      </c>
      <c r="C114" s="227" t="s">
        <v>945</v>
      </c>
    </row>
    <row r="115" spans="1:3" x14ac:dyDescent="0.2">
      <c r="A115" s="365"/>
      <c r="B115" s="361" t="s">
        <v>895</v>
      </c>
      <c r="C115" s="227" t="s">
        <v>946</v>
      </c>
    </row>
    <row r="116" spans="1:3" x14ac:dyDescent="0.2">
      <c r="A116" s="365"/>
      <c r="B116" s="361" t="s">
        <v>896</v>
      </c>
      <c r="C116" s="227" t="s">
        <v>947</v>
      </c>
    </row>
    <row r="117" spans="1:3" x14ac:dyDescent="0.2">
      <c r="A117" s="365"/>
      <c r="B117" s="361" t="s">
        <v>898</v>
      </c>
      <c r="C117" s="227" t="s">
        <v>948</v>
      </c>
    </row>
    <row r="118" spans="1:3" x14ac:dyDescent="0.2">
      <c r="A118" s="365"/>
      <c r="B118" s="361" t="s">
        <v>931</v>
      </c>
      <c r="C118" s="227" t="s">
        <v>949</v>
      </c>
    </row>
    <row r="119" spans="1:3" x14ac:dyDescent="0.2">
      <c r="A119" s="365"/>
      <c r="B119" s="361" t="s">
        <v>937</v>
      </c>
      <c r="C119" s="227" t="s">
        <v>950</v>
      </c>
    </row>
    <row r="120" spans="1:3" x14ac:dyDescent="0.2">
      <c r="A120" s="365"/>
      <c r="B120" s="361" t="s">
        <v>938</v>
      </c>
      <c r="C120" s="227" t="s">
        <v>951</v>
      </c>
    </row>
    <row r="121" spans="1:3" x14ac:dyDescent="0.2">
      <c r="A121" s="365"/>
      <c r="B121" s="361" t="s">
        <v>939</v>
      </c>
      <c r="C121" s="227" t="s">
        <v>952</v>
      </c>
    </row>
    <row r="122" spans="1:3" x14ac:dyDescent="0.2">
      <c r="A122" s="365"/>
      <c r="B122" s="361" t="s">
        <v>940</v>
      </c>
      <c r="C122" s="227" t="s">
        <v>953</v>
      </c>
    </row>
    <row r="123" spans="1:3" x14ac:dyDescent="0.2">
      <c r="A123" s="365"/>
      <c r="B123" s="361" t="s">
        <v>941</v>
      </c>
      <c r="C123" s="227" t="s">
        <v>954</v>
      </c>
    </row>
    <row r="124" spans="1:3" x14ac:dyDescent="0.2">
      <c r="A124" s="365"/>
      <c r="B124" s="361" t="s">
        <v>942</v>
      </c>
      <c r="C124" s="227" t="s">
        <v>955</v>
      </c>
    </row>
    <row r="125" spans="1:3" x14ac:dyDescent="0.2">
      <c r="A125" s="365"/>
      <c r="B125" s="361" t="s">
        <v>943</v>
      </c>
      <c r="C125" s="227" t="s">
        <v>956</v>
      </c>
    </row>
    <row r="126" spans="1:3" ht="42.75" x14ac:dyDescent="0.2">
      <c r="A126" s="365"/>
      <c r="C126" s="368" t="s">
        <v>876</v>
      </c>
    </row>
    <row r="127" spans="1:3" x14ac:dyDescent="0.2">
      <c r="A127" s="365"/>
    </row>
    <row r="128" spans="1:3" x14ac:dyDescent="0.2">
      <c r="A128" s="361">
        <v>6.7</v>
      </c>
      <c r="C128" s="367" t="s">
        <v>877</v>
      </c>
    </row>
    <row r="129" spans="1:3" ht="85.5" x14ac:dyDescent="0.2">
      <c r="A129" s="365"/>
      <c r="C129" s="368" t="s">
        <v>1045</v>
      </c>
    </row>
    <row r="130" spans="1:3" x14ac:dyDescent="0.2">
      <c r="A130" s="365"/>
    </row>
    <row r="131" spans="1:3" x14ac:dyDescent="0.2">
      <c r="A131" s="361">
        <v>6.8</v>
      </c>
      <c r="C131" s="367" t="s">
        <v>878</v>
      </c>
    </row>
    <row r="132" spans="1:3" ht="270.75" x14ac:dyDescent="0.2">
      <c r="A132" s="365"/>
      <c r="C132" s="368" t="s">
        <v>1046</v>
      </c>
    </row>
    <row r="133" spans="1:3" ht="71.25" x14ac:dyDescent="0.2">
      <c r="A133" s="365"/>
      <c r="C133" s="368" t="s">
        <v>879</v>
      </c>
    </row>
    <row r="134" spans="1:3" x14ac:dyDescent="0.2">
      <c r="A134" s="365"/>
    </row>
    <row r="135" spans="1:3" x14ac:dyDescent="0.2">
      <c r="A135" s="361">
        <v>6.9</v>
      </c>
      <c r="C135" s="367" t="s">
        <v>880</v>
      </c>
    </row>
    <row r="136" spans="1:3" ht="114" x14ac:dyDescent="0.2">
      <c r="A136" s="365"/>
      <c r="C136" s="368" t="s">
        <v>1047</v>
      </c>
    </row>
    <row r="137" spans="1:3" x14ac:dyDescent="0.2">
      <c r="A137" s="365"/>
    </row>
    <row r="138" spans="1:3" x14ac:dyDescent="0.2">
      <c r="A138" s="361">
        <v>7</v>
      </c>
      <c r="C138" s="367" t="s">
        <v>881</v>
      </c>
    </row>
    <row r="139" spans="1:3" ht="128.25" x14ac:dyDescent="0.2">
      <c r="A139" s="365"/>
      <c r="C139" s="368" t="s">
        <v>1048</v>
      </c>
    </row>
    <row r="140" spans="1:3" x14ac:dyDescent="0.2">
      <c r="A140" s="365"/>
    </row>
    <row r="141" spans="1:3" ht="128.25" x14ac:dyDescent="0.2">
      <c r="A141" s="365"/>
      <c r="C141" s="368" t="s">
        <v>882</v>
      </c>
    </row>
    <row r="142" spans="1:3" x14ac:dyDescent="0.2">
      <c r="A142" s="365"/>
    </row>
    <row r="143" spans="1:3" x14ac:dyDescent="0.2">
      <c r="A143" s="361">
        <v>8</v>
      </c>
      <c r="C143" s="367" t="s">
        <v>883</v>
      </c>
    </row>
    <row r="144" spans="1:3" x14ac:dyDescent="0.2">
      <c r="A144" s="365"/>
      <c r="B144" s="361" t="s">
        <v>821</v>
      </c>
      <c r="C144" s="367" t="s">
        <v>916</v>
      </c>
    </row>
    <row r="145" spans="1:3" ht="71.25" x14ac:dyDescent="0.2">
      <c r="A145" s="365"/>
      <c r="C145" s="368" t="s">
        <v>884</v>
      </c>
    </row>
    <row r="146" spans="1:3" x14ac:dyDescent="0.2">
      <c r="A146" s="365"/>
      <c r="C146" s="368"/>
    </row>
    <row r="147" spans="1:3" x14ac:dyDescent="0.2">
      <c r="A147" s="365"/>
      <c r="B147" s="361" t="s">
        <v>824</v>
      </c>
      <c r="C147" s="367" t="s">
        <v>917</v>
      </c>
    </row>
    <row r="148" spans="1:3" ht="71.25" x14ac:dyDescent="0.2">
      <c r="A148" s="365"/>
      <c r="C148" s="368" t="s">
        <v>885</v>
      </c>
    </row>
    <row r="149" spans="1:3" x14ac:dyDescent="0.2">
      <c r="A149" s="365"/>
    </row>
    <row r="150" spans="1:3" ht="28.5" x14ac:dyDescent="0.2">
      <c r="A150" s="365"/>
      <c r="B150" s="361" t="s">
        <v>891</v>
      </c>
      <c r="C150" s="368" t="s">
        <v>918</v>
      </c>
    </row>
    <row r="151" spans="1:3" x14ac:dyDescent="0.2">
      <c r="A151" s="365"/>
      <c r="B151" s="361" t="s">
        <v>893</v>
      </c>
      <c r="C151" s="368" t="s">
        <v>919</v>
      </c>
    </row>
    <row r="152" spans="1:3" ht="99.75" x14ac:dyDescent="0.2">
      <c r="A152" s="365"/>
      <c r="C152" s="368" t="s">
        <v>1049</v>
      </c>
    </row>
    <row r="153" spans="1:3" x14ac:dyDescent="0.2">
      <c r="A153" s="365"/>
      <c r="C153" s="368"/>
    </row>
    <row r="154" spans="1:3" x14ac:dyDescent="0.2">
      <c r="A154" s="365"/>
      <c r="B154" s="361" t="s">
        <v>826</v>
      </c>
      <c r="C154" s="367" t="s">
        <v>920</v>
      </c>
    </row>
    <row r="155" spans="1:3" ht="85.5" x14ac:dyDescent="0.2">
      <c r="A155" s="365"/>
      <c r="C155" s="368" t="s">
        <v>1050</v>
      </c>
    </row>
    <row r="156" spans="1:3" ht="71.25" x14ac:dyDescent="0.2">
      <c r="A156" s="365"/>
      <c r="C156" s="368" t="s">
        <v>1051</v>
      </c>
    </row>
    <row r="157" spans="1:3" x14ac:dyDescent="0.2">
      <c r="A157" s="365"/>
    </row>
    <row r="158" spans="1:3" x14ac:dyDescent="0.2">
      <c r="A158" s="365"/>
      <c r="B158" s="361" t="s">
        <v>828</v>
      </c>
      <c r="C158" s="367" t="s">
        <v>921</v>
      </c>
    </row>
    <row r="159" spans="1:3" ht="114" x14ac:dyDescent="0.2">
      <c r="A159" s="365"/>
      <c r="C159" s="368" t="s">
        <v>886</v>
      </c>
    </row>
    <row r="160" spans="1:3" x14ac:dyDescent="0.2">
      <c r="A160" s="365"/>
      <c r="C160" s="368"/>
    </row>
    <row r="161" spans="1:3" x14ac:dyDescent="0.2">
      <c r="A161" s="365"/>
      <c r="B161" s="361" t="s">
        <v>829</v>
      </c>
      <c r="C161" s="367" t="s">
        <v>922</v>
      </c>
    </row>
    <row r="162" spans="1:3" ht="71.25" x14ac:dyDescent="0.2">
      <c r="A162" s="365"/>
      <c r="C162" s="368" t="s">
        <v>985</v>
      </c>
    </row>
    <row r="163" spans="1:3" x14ac:dyDescent="0.2">
      <c r="A163" s="365"/>
      <c r="C163" s="367"/>
    </row>
    <row r="164" spans="1:3" x14ac:dyDescent="0.2">
      <c r="A164" s="365"/>
      <c r="B164" s="361" t="s">
        <v>833</v>
      </c>
      <c r="C164" s="367" t="s">
        <v>923</v>
      </c>
    </row>
    <row r="165" spans="1:3" ht="42.75" x14ac:dyDescent="0.2">
      <c r="A165" s="365"/>
      <c r="C165" s="368" t="s">
        <v>887</v>
      </c>
    </row>
    <row r="166" spans="1:3" x14ac:dyDescent="0.2">
      <c r="A166" s="365"/>
      <c r="C166" s="368"/>
    </row>
    <row r="167" spans="1:3" x14ac:dyDescent="0.2">
      <c r="A167" s="365"/>
      <c r="B167" s="361" t="s">
        <v>834</v>
      </c>
      <c r="C167" s="367" t="s">
        <v>924</v>
      </c>
    </row>
    <row r="168" spans="1:3" ht="57" x14ac:dyDescent="0.2">
      <c r="A168" s="365"/>
      <c r="C168" s="368" t="s">
        <v>1052</v>
      </c>
    </row>
    <row r="169" spans="1:3" x14ac:dyDescent="0.2">
      <c r="A169" s="365"/>
    </row>
    <row r="170" spans="1:3" ht="85.5" x14ac:dyDescent="0.2">
      <c r="A170" s="365"/>
      <c r="C170" s="368" t="s">
        <v>888</v>
      </c>
    </row>
    <row r="171" spans="1:3" ht="42.75" x14ac:dyDescent="0.2">
      <c r="A171" s="365"/>
      <c r="C171" s="368" t="s">
        <v>889</v>
      </c>
    </row>
  </sheetData>
  <mergeCells count="3">
    <mergeCell ref="A1:C1"/>
    <mergeCell ref="A2:C2"/>
    <mergeCell ref="A3:C3"/>
  </mergeCells>
  <pageMargins left="0.45" right="0.2" top="0.5" bottom="0" header="0" footer="0"/>
  <pageSetup paperSize="9" fitToWidth="0"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G17"/>
  <sheetViews>
    <sheetView showGridLines="0" zoomScaleSheetLayoutView="136" workbookViewId="0">
      <selection activeCell="A5" sqref="A5:F5"/>
    </sheetView>
  </sheetViews>
  <sheetFormatPr defaultColWidth="9.140625" defaultRowHeight="12.75" x14ac:dyDescent="0.25"/>
  <cols>
    <col min="1" max="1" width="4.28515625" style="385" bestFit="1" customWidth="1"/>
    <col min="2" max="2" width="16.7109375" style="385" bestFit="1" customWidth="1"/>
    <col min="3" max="3" width="16.28515625" style="391" bestFit="1" customWidth="1"/>
    <col min="4" max="4" width="15" style="391" bestFit="1" customWidth="1"/>
    <col min="5" max="5" width="14.85546875" style="391" bestFit="1" customWidth="1"/>
    <col min="6" max="6" width="17.7109375" style="391" bestFit="1" customWidth="1"/>
    <col min="7" max="16384" width="9.140625" style="385"/>
  </cols>
  <sheetData>
    <row r="1" spans="1:7" ht="13.5" x14ac:dyDescent="0.25">
      <c r="A1" s="548" t="str">
        <f>'6 - 8 Significant Acting Polici'!A1:C1</f>
        <v>Kogi Local Government of Kogi State</v>
      </c>
      <c r="B1" s="548"/>
      <c r="C1" s="548"/>
      <c r="D1" s="548"/>
      <c r="E1" s="548"/>
      <c r="F1" s="548"/>
    </row>
    <row r="2" spans="1:7" ht="13.5" x14ac:dyDescent="0.25">
      <c r="A2" s="548" t="s">
        <v>1115</v>
      </c>
      <c r="B2" s="548"/>
      <c r="C2" s="548"/>
      <c r="D2" s="548"/>
      <c r="E2" s="548"/>
      <c r="F2" s="548"/>
    </row>
    <row r="3" spans="1:7" ht="13.5" x14ac:dyDescent="0.25">
      <c r="A3" s="548" t="s">
        <v>717</v>
      </c>
      <c r="B3" s="548"/>
      <c r="C3" s="548"/>
      <c r="D3" s="548"/>
      <c r="E3" s="548"/>
      <c r="F3" s="548"/>
    </row>
    <row r="4" spans="1:7" ht="13.5" x14ac:dyDescent="0.25">
      <c r="A4" s="548"/>
      <c r="B4" s="548"/>
      <c r="C4" s="548"/>
      <c r="D4" s="548"/>
      <c r="E4" s="548"/>
      <c r="F4" s="548"/>
    </row>
    <row r="5" spans="1:7" ht="13.5" x14ac:dyDescent="0.25">
      <c r="A5" s="552" t="s">
        <v>1098</v>
      </c>
      <c r="B5" s="552"/>
      <c r="C5" s="552"/>
      <c r="D5" s="552"/>
      <c r="E5" s="552"/>
      <c r="F5" s="552"/>
    </row>
    <row r="6" spans="1:7" ht="13.5" x14ac:dyDescent="0.25">
      <c r="A6" s="548"/>
      <c r="B6" s="548"/>
      <c r="C6" s="548"/>
      <c r="D6" s="548"/>
      <c r="E6" s="548"/>
      <c r="F6" s="548"/>
      <c r="G6" s="407"/>
    </row>
    <row r="7" spans="1:7" ht="13.5" x14ac:dyDescent="0.25">
      <c r="A7" s="548" t="s">
        <v>706</v>
      </c>
      <c r="B7" s="552" t="s">
        <v>678</v>
      </c>
      <c r="C7" s="569" t="str">
        <f>SoFPe!E5</f>
        <v xml:space="preserve"> Year Ended 31st December, 2021</v>
      </c>
      <c r="D7" s="569"/>
      <c r="E7" s="569"/>
      <c r="F7" s="396"/>
      <c r="G7" s="407"/>
    </row>
    <row r="8" spans="1:7" s="377" customFormat="1" ht="31.5" customHeight="1" x14ac:dyDescent="0.25">
      <c r="A8" s="548"/>
      <c r="B8" s="552"/>
      <c r="C8" s="398" t="s">
        <v>762</v>
      </c>
      <c r="D8" s="398" t="s">
        <v>763</v>
      </c>
      <c r="E8" s="398" t="s">
        <v>764</v>
      </c>
      <c r="F8" s="397" t="str">
        <f>SoCf!D5</f>
        <v xml:space="preserve"> Year Ended 31st December, 2020</v>
      </c>
      <c r="G8" s="377" t="s">
        <v>990</v>
      </c>
    </row>
    <row r="9" spans="1:7" x14ac:dyDescent="0.25">
      <c r="A9" s="376">
        <v>1</v>
      </c>
      <c r="B9" s="375" t="s">
        <v>1134</v>
      </c>
      <c r="C9" s="393">
        <v>1089812300.8599999</v>
      </c>
      <c r="D9" s="393">
        <v>1483346820</v>
      </c>
      <c r="E9" s="393">
        <v>393534519.13999999</v>
      </c>
      <c r="F9" s="393">
        <v>1092241257</v>
      </c>
    </row>
    <row r="10" spans="1:7" x14ac:dyDescent="0.25">
      <c r="A10" s="376">
        <v>2</v>
      </c>
      <c r="B10" s="375" t="s">
        <v>1135</v>
      </c>
      <c r="C10" s="393">
        <v>6448937.4699999997</v>
      </c>
      <c r="D10" s="448" t="s">
        <v>1091</v>
      </c>
      <c r="E10" s="393">
        <v>-6448937.4699999997</v>
      </c>
      <c r="F10" s="393">
        <v>26733257</v>
      </c>
    </row>
    <row r="11" spans="1:7" x14ac:dyDescent="0.25">
      <c r="A11" s="376">
        <v>3</v>
      </c>
      <c r="B11" s="375" t="s">
        <v>1136</v>
      </c>
      <c r="C11" s="393" t="s">
        <v>1137</v>
      </c>
      <c r="D11" s="448" t="s">
        <v>1091</v>
      </c>
      <c r="E11" s="393" t="s">
        <v>1138</v>
      </c>
      <c r="F11" s="448">
        <v>15048781</v>
      </c>
    </row>
    <row r="12" spans="1:7" x14ac:dyDescent="0.25">
      <c r="A12" s="376">
        <v>4</v>
      </c>
      <c r="B12" s="375" t="s">
        <v>1139</v>
      </c>
      <c r="C12" s="393">
        <v>71979564.439999998</v>
      </c>
      <c r="D12" s="448" t="s">
        <v>1091</v>
      </c>
      <c r="E12" s="393">
        <v>-71979564.439999998</v>
      </c>
      <c r="F12" s="448">
        <v>22860080</v>
      </c>
    </row>
    <row r="13" spans="1:7" x14ac:dyDescent="0.25">
      <c r="A13" s="376">
        <v>5</v>
      </c>
      <c r="B13" s="375" t="s">
        <v>1128</v>
      </c>
      <c r="C13" s="393">
        <v>64649316.710000001</v>
      </c>
      <c r="D13" s="448" t="s">
        <v>1091</v>
      </c>
      <c r="E13" s="393">
        <v>-64649316.710000001</v>
      </c>
      <c r="F13" s="448">
        <v>1910542</v>
      </c>
    </row>
    <row r="14" spans="1:7" x14ac:dyDescent="0.25">
      <c r="A14" s="376">
        <v>6</v>
      </c>
      <c r="B14" s="375" t="s">
        <v>1140</v>
      </c>
      <c r="C14" s="393">
        <v>1657225.33</v>
      </c>
      <c r="D14" s="448" t="s">
        <v>1091</v>
      </c>
      <c r="E14" s="393">
        <v>-1657225.33</v>
      </c>
      <c r="F14" s="448" t="s">
        <v>1091</v>
      </c>
    </row>
    <row r="15" spans="1:7" ht="13.5" x14ac:dyDescent="0.25">
      <c r="A15" s="551" t="s">
        <v>705</v>
      </c>
      <c r="B15" s="551"/>
      <c r="C15" s="481">
        <v>1237834525.74</v>
      </c>
      <c r="D15" s="482">
        <v>1483346820</v>
      </c>
      <c r="E15" s="481">
        <v>245512294.25999999</v>
      </c>
      <c r="F15" s="441">
        <v>1291341930</v>
      </c>
    </row>
    <row r="16" spans="1:7" x14ac:dyDescent="0.25">
      <c r="A16" s="585"/>
      <c r="B16" s="585"/>
      <c r="C16" s="585"/>
      <c r="D16" s="585"/>
      <c r="E16" s="585"/>
      <c r="F16" s="585"/>
    </row>
    <row r="17" spans="1:6" ht="54.75" customHeight="1" x14ac:dyDescent="0.25">
      <c r="A17" s="573"/>
      <c r="B17" s="573"/>
      <c r="C17" s="573"/>
      <c r="D17" s="573"/>
      <c r="E17" s="573"/>
      <c r="F17" s="573"/>
    </row>
  </sheetData>
  <mergeCells count="12">
    <mergeCell ref="A17:F17"/>
    <mergeCell ref="A7:A8"/>
    <mergeCell ref="B7:B8"/>
    <mergeCell ref="C7:E7"/>
    <mergeCell ref="A15:B15"/>
    <mergeCell ref="A16:F16"/>
    <mergeCell ref="A6:F6"/>
    <mergeCell ref="A1:F1"/>
    <mergeCell ref="A2:F2"/>
    <mergeCell ref="A3:F3"/>
    <mergeCell ref="A4:F4"/>
    <mergeCell ref="A5:F5"/>
  </mergeCells>
  <pageMargins left="0.45" right="0.2" top="0.5" bottom="0" header="0" footer="0"/>
  <pageSetup paperSize="9" fitToWidth="0"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20"/>
  <sheetViews>
    <sheetView showGridLines="0" topLeftCell="A4" zoomScaleSheetLayoutView="93" workbookViewId="0">
      <selection activeCell="A5" sqref="A5:I19"/>
    </sheetView>
  </sheetViews>
  <sheetFormatPr defaultColWidth="9.140625" defaultRowHeight="12.75" x14ac:dyDescent="0.25"/>
  <cols>
    <col min="1" max="1" width="4.140625" style="385" customWidth="1"/>
    <col min="2" max="2" width="9" style="385" bestFit="1" customWidth="1"/>
    <col min="3" max="3" width="17.28515625" style="391" customWidth="1"/>
    <col min="4" max="4" width="15.5703125" style="391" bestFit="1" customWidth="1"/>
    <col min="5" max="5" width="15.5703125" style="391" customWidth="1"/>
    <col min="6" max="6" width="15.140625" style="391" bestFit="1" customWidth="1"/>
    <col min="7" max="8" width="16.7109375" style="391" bestFit="1" customWidth="1"/>
    <col min="9" max="9" width="16" style="391" customWidth="1"/>
    <col min="10" max="16384" width="9.140625" style="385"/>
  </cols>
  <sheetData>
    <row r="1" spans="1:9" ht="13.5" x14ac:dyDescent="0.25">
      <c r="A1" s="548" t="str">
        <f>'1'!A1:F1</f>
        <v>Kogi Local Government of Kogi State</v>
      </c>
      <c r="B1" s="548"/>
      <c r="C1" s="548"/>
      <c r="D1" s="548"/>
      <c r="E1" s="548"/>
      <c r="F1" s="548"/>
      <c r="G1" s="548"/>
      <c r="H1" s="548"/>
      <c r="I1" s="548"/>
    </row>
    <row r="2" spans="1:9" ht="13.5" x14ac:dyDescent="0.25">
      <c r="A2" s="548" t="s">
        <v>1115</v>
      </c>
      <c r="B2" s="548"/>
      <c r="C2" s="548"/>
      <c r="D2" s="548"/>
      <c r="E2" s="548"/>
      <c r="F2" s="548"/>
      <c r="G2" s="548"/>
      <c r="H2" s="548"/>
      <c r="I2" s="548"/>
    </row>
    <row r="3" spans="1:9" ht="13.5" x14ac:dyDescent="0.25">
      <c r="A3" s="548" t="s">
        <v>717</v>
      </c>
      <c r="B3" s="548"/>
      <c r="C3" s="548"/>
      <c r="D3" s="548"/>
      <c r="E3" s="548"/>
      <c r="F3" s="548"/>
      <c r="G3" s="548"/>
      <c r="H3" s="548"/>
      <c r="I3" s="548"/>
    </row>
    <row r="4" spans="1:9" ht="20.100000000000001" customHeight="1" x14ac:dyDescent="0.25">
      <c r="A4" s="549"/>
      <c r="B4" s="549"/>
      <c r="C4" s="549"/>
      <c r="D4" s="549"/>
      <c r="E4" s="549"/>
      <c r="F4" s="549"/>
      <c r="G4" s="549"/>
      <c r="H4" s="549"/>
      <c r="I4" s="549"/>
    </row>
    <row r="5" spans="1:9" ht="20.100000000000001" customHeight="1" x14ac:dyDescent="0.25">
      <c r="A5" s="552" t="s">
        <v>1105</v>
      </c>
      <c r="B5" s="552"/>
      <c r="C5" s="552"/>
      <c r="D5" s="552"/>
      <c r="E5" s="552"/>
      <c r="F5" s="552"/>
      <c r="G5" s="552"/>
      <c r="H5" s="552"/>
      <c r="I5" s="552"/>
    </row>
    <row r="6" spans="1:9" s="377" customFormat="1" ht="27" x14ac:dyDescent="0.25">
      <c r="A6" s="390" t="s">
        <v>706</v>
      </c>
      <c r="B6" s="390" t="s">
        <v>658</v>
      </c>
      <c r="C6" s="480" t="s">
        <v>1141</v>
      </c>
      <c r="D6" s="480" t="s">
        <v>1142</v>
      </c>
      <c r="E6" s="441" t="s">
        <v>1143</v>
      </c>
      <c r="F6" s="441" t="s">
        <v>708</v>
      </c>
      <c r="G6" s="441" t="s">
        <v>1144</v>
      </c>
      <c r="H6" s="441" t="s">
        <v>1145</v>
      </c>
      <c r="I6" s="397" t="s">
        <v>657</v>
      </c>
    </row>
    <row r="7" spans="1:9" ht="20.100000000000001" customHeight="1" x14ac:dyDescent="0.25">
      <c r="A7" s="376">
        <v>1</v>
      </c>
      <c r="B7" s="406" t="s">
        <v>613</v>
      </c>
      <c r="C7" s="393">
        <v>82179275.840000004</v>
      </c>
      <c r="D7" s="393">
        <v>834987.09</v>
      </c>
      <c r="E7" s="448" t="s">
        <v>1091</v>
      </c>
      <c r="F7" s="393">
        <v>1482762.71</v>
      </c>
      <c r="G7" s="448" t="s">
        <v>1091</v>
      </c>
      <c r="H7" s="448" t="s">
        <v>1091</v>
      </c>
      <c r="I7" s="393">
        <v>84497025.640000001</v>
      </c>
    </row>
    <row r="8" spans="1:9" x14ac:dyDescent="0.25">
      <c r="A8" s="376">
        <v>2</v>
      </c>
      <c r="B8" s="385" t="s">
        <v>709</v>
      </c>
      <c r="C8" s="393">
        <v>96121727.900000006</v>
      </c>
      <c r="D8" s="448" t="s">
        <v>1091</v>
      </c>
      <c r="E8" s="393">
        <v>3927375.22</v>
      </c>
      <c r="F8" s="448" t="s">
        <v>1091</v>
      </c>
      <c r="G8" s="448" t="s">
        <v>1091</v>
      </c>
      <c r="H8" s="448" t="s">
        <v>1091</v>
      </c>
      <c r="I8" s="393">
        <v>100049103.12</v>
      </c>
    </row>
    <row r="9" spans="1:9" ht="15.75" customHeight="1" x14ac:dyDescent="0.25">
      <c r="A9" s="376">
        <v>3</v>
      </c>
      <c r="B9" s="406" t="s">
        <v>615</v>
      </c>
      <c r="C9" s="393">
        <v>68194024.099999994</v>
      </c>
      <c r="D9" s="448" t="s">
        <v>1091</v>
      </c>
      <c r="E9" s="393">
        <v>3927375.22</v>
      </c>
      <c r="F9" s="393">
        <v>1804418.22</v>
      </c>
      <c r="G9" s="393">
        <v>124130.25</v>
      </c>
      <c r="H9" s="448" t="s">
        <v>1091</v>
      </c>
      <c r="I9" s="393">
        <v>74049947.790000007</v>
      </c>
    </row>
    <row r="10" spans="1:9" ht="15.75" customHeight="1" x14ac:dyDescent="0.25">
      <c r="A10" s="376"/>
      <c r="B10" s="385" t="s">
        <v>616</v>
      </c>
      <c r="C10" s="393" t="s">
        <v>1146</v>
      </c>
      <c r="D10" s="448" t="s">
        <v>1091</v>
      </c>
      <c r="E10" s="393">
        <v>13057508.619999999</v>
      </c>
      <c r="F10" s="448" t="s">
        <v>1091</v>
      </c>
      <c r="G10" s="448" t="s">
        <v>1091</v>
      </c>
      <c r="H10" s="448" t="s">
        <v>1091</v>
      </c>
      <c r="I10" s="393">
        <v>90787562.310000002</v>
      </c>
    </row>
    <row r="11" spans="1:9" ht="15.75" customHeight="1" x14ac:dyDescent="0.25">
      <c r="A11" s="376"/>
      <c r="B11" s="406" t="s">
        <v>617</v>
      </c>
      <c r="C11" s="393">
        <v>87799498.640000001</v>
      </c>
      <c r="D11" s="393">
        <v>652082.02</v>
      </c>
      <c r="E11" s="393">
        <v>15963595.82</v>
      </c>
      <c r="F11" s="448" t="s">
        <v>1091</v>
      </c>
      <c r="G11" s="448" t="s">
        <v>1091</v>
      </c>
      <c r="H11" s="448" t="s">
        <v>1091</v>
      </c>
      <c r="I11" s="393">
        <v>104415176.48</v>
      </c>
    </row>
    <row r="12" spans="1:9" ht="15.75" customHeight="1" x14ac:dyDescent="0.25">
      <c r="A12" s="376"/>
      <c r="B12" s="385" t="s">
        <v>618</v>
      </c>
      <c r="C12" s="393">
        <v>73256200.079999998</v>
      </c>
      <c r="D12" s="393">
        <v>844474.34</v>
      </c>
      <c r="E12" s="393">
        <v>3927375.22</v>
      </c>
      <c r="F12" s="448" t="s">
        <v>1091</v>
      </c>
      <c r="G12" s="393">
        <v>4933100.92</v>
      </c>
      <c r="H12" s="448" t="s">
        <v>1091</v>
      </c>
      <c r="I12" s="393">
        <v>82961150.560000002</v>
      </c>
    </row>
    <row r="13" spans="1:9" ht="15.75" customHeight="1" x14ac:dyDescent="0.25">
      <c r="A13" s="376"/>
      <c r="B13" s="406" t="s">
        <v>1099</v>
      </c>
      <c r="C13" s="393">
        <v>120350233.44</v>
      </c>
      <c r="D13" s="448" t="s">
        <v>1091</v>
      </c>
      <c r="E13" s="393">
        <v>3927322.22</v>
      </c>
      <c r="F13" s="448" t="s">
        <v>1091</v>
      </c>
      <c r="G13" s="393">
        <v>11995255.050000001</v>
      </c>
      <c r="H13" s="393">
        <v>1657225.33</v>
      </c>
      <c r="I13" s="393">
        <v>137930036.03999999</v>
      </c>
    </row>
    <row r="14" spans="1:9" ht="15.75" customHeight="1" x14ac:dyDescent="0.25">
      <c r="A14" s="376"/>
      <c r="B14" s="385" t="s">
        <v>1100</v>
      </c>
      <c r="C14" s="393">
        <v>110451321.78</v>
      </c>
      <c r="D14" s="393">
        <v>803023.29</v>
      </c>
      <c r="E14" s="393">
        <v>9279213.1699999999</v>
      </c>
      <c r="F14" s="448" t="s">
        <v>1091</v>
      </c>
      <c r="G14" s="448" t="s">
        <v>1091</v>
      </c>
      <c r="H14" s="448" t="s">
        <v>1091</v>
      </c>
      <c r="I14" s="393">
        <v>120623558.23999999</v>
      </c>
    </row>
    <row r="15" spans="1:9" ht="15.75" customHeight="1" x14ac:dyDescent="0.25">
      <c r="A15" s="376"/>
      <c r="B15" s="406" t="s">
        <v>1101</v>
      </c>
      <c r="C15" s="393">
        <v>91155314.340000004</v>
      </c>
      <c r="D15" s="393" t="s">
        <v>1147</v>
      </c>
      <c r="E15" s="393">
        <v>3927375.22</v>
      </c>
      <c r="F15" s="448" t="s">
        <v>1091</v>
      </c>
      <c r="G15" s="393">
        <v>11875302.449999999</v>
      </c>
      <c r="H15" s="448" t="s">
        <v>1091</v>
      </c>
      <c r="I15" s="393">
        <v>107471431.11</v>
      </c>
    </row>
    <row r="16" spans="1:9" ht="20.100000000000001" customHeight="1" x14ac:dyDescent="0.25">
      <c r="A16" s="376">
        <v>4</v>
      </c>
      <c r="B16" s="385" t="s">
        <v>1102</v>
      </c>
      <c r="C16" s="448" t="s">
        <v>1091</v>
      </c>
      <c r="D16" s="393">
        <v>601507.30000000005</v>
      </c>
      <c r="E16" s="448" t="s">
        <v>1091</v>
      </c>
      <c r="F16" s="448" t="s">
        <v>1091</v>
      </c>
      <c r="G16" s="393">
        <v>95620.54</v>
      </c>
      <c r="H16" s="448" t="s">
        <v>1091</v>
      </c>
      <c r="I16" s="393">
        <v>697127.84</v>
      </c>
    </row>
    <row r="17" spans="1:9" x14ac:dyDescent="0.25">
      <c r="A17" s="376">
        <v>5</v>
      </c>
      <c r="B17" s="406" t="s">
        <v>1103</v>
      </c>
      <c r="C17" s="393">
        <v>186830047.78999999</v>
      </c>
      <c r="D17" s="393">
        <v>1322265.43</v>
      </c>
      <c r="E17" s="393">
        <v>10115048.51</v>
      </c>
      <c r="F17" s="448" t="s">
        <v>1091</v>
      </c>
      <c r="G17" s="393">
        <v>35625907.5</v>
      </c>
      <c r="H17" s="448" t="s">
        <v>1091</v>
      </c>
      <c r="I17" s="393">
        <v>233893269.22999999</v>
      </c>
    </row>
    <row r="18" spans="1:9" x14ac:dyDescent="0.25">
      <c r="A18" s="376">
        <v>6</v>
      </c>
      <c r="B18" s="385" t="s">
        <v>1104</v>
      </c>
      <c r="C18" s="393">
        <v>95654603.159999996</v>
      </c>
      <c r="D18" s="393">
        <v>877158.9</v>
      </c>
      <c r="E18" s="393">
        <v>3927375.22</v>
      </c>
      <c r="F18" s="448" t="s">
        <v>1091</v>
      </c>
      <c r="G18" s="448" t="s">
        <v>1091</v>
      </c>
      <c r="H18" s="448" t="s">
        <v>1091</v>
      </c>
      <c r="I18" s="393">
        <v>100459137.18000001</v>
      </c>
    </row>
    <row r="19" spans="1:9" ht="13.5" x14ac:dyDescent="0.25">
      <c r="A19" s="548" t="s">
        <v>1</v>
      </c>
      <c r="B19" s="548"/>
      <c r="C19" s="469" t="s">
        <v>1148</v>
      </c>
      <c r="D19" s="469">
        <v>6448937.4699999997</v>
      </c>
      <c r="E19" s="397">
        <v>71979564.439999998</v>
      </c>
      <c r="F19" s="397">
        <v>3287180.93</v>
      </c>
      <c r="G19" s="469">
        <v>64649316.710000001</v>
      </c>
      <c r="H19" s="469">
        <v>1657225.33</v>
      </c>
      <c r="I19" s="469">
        <v>1237834525.74</v>
      </c>
    </row>
    <row r="20" spans="1:9" ht="16.5" customHeight="1" x14ac:dyDescent="0.25">
      <c r="A20" s="549"/>
      <c r="B20" s="549"/>
      <c r="C20" s="549"/>
      <c r="D20" s="549"/>
      <c r="E20" s="549"/>
      <c r="F20" s="549"/>
      <c r="G20" s="549"/>
      <c r="H20" s="549"/>
      <c r="I20" s="549"/>
    </row>
  </sheetData>
  <mergeCells count="7">
    <mergeCell ref="A19:B19"/>
    <mergeCell ref="A20:I20"/>
    <mergeCell ref="A1:I1"/>
    <mergeCell ref="A2:I2"/>
    <mergeCell ref="A4:I4"/>
    <mergeCell ref="A5:I5"/>
    <mergeCell ref="A3:I3"/>
  </mergeCells>
  <phoneticPr fontId="24" type="noConversion"/>
  <pageMargins left="0.45" right="0.2" top="0.5" bottom="0" header="0" footer="0"/>
  <pageSetup paperSize="9"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1"/>
  <sheetViews>
    <sheetView showGridLines="0" zoomScaleSheetLayoutView="100" workbookViewId="0">
      <selection sqref="A1:F10"/>
    </sheetView>
  </sheetViews>
  <sheetFormatPr defaultColWidth="9.140625" defaultRowHeight="12.75" x14ac:dyDescent="0.25"/>
  <cols>
    <col min="1" max="1" width="4.42578125" style="385" bestFit="1" customWidth="1"/>
    <col min="2" max="2" width="21.85546875" style="385" customWidth="1"/>
    <col min="3" max="3" width="19" style="385" bestFit="1" customWidth="1"/>
    <col min="4" max="4" width="17.5703125" style="385" customWidth="1"/>
    <col min="5" max="5" width="18.7109375" style="385" customWidth="1"/>
    <col min="6" max="6" width="19.85546875" style="385" customWidth="1"/>
    <col min="7" max="16384" width="9.140625" style="385"/>
  </cols>
  <sheetData>
    <row r="1" spans="1:6" ht="13.5" x14ac:dyDescent="0.25">
      <c r="A1" s="548" t="str">
        <f>'1A'!A1:I1</f>
        <v>Kogi Local Government of Kogi State</v>
      </c>
      <c r="B1" s="548"/>
      <c r="C1" s="548"/>
      <c r="D1" s="548"/>
      <c r="E1" s="548"/>
      <c r="F1" s="548"/>
    </row>
    <row r="2" spans="1:6" ht="13.5" x14ac:dyDescent="0.25">
      <c r="A2" s="548" t="s">
        <v>1115</v>
      </c>
      <c r="B2" s="548"/>
      <c r="C2" s="548"/>
      <c r="D2" s="548"/>
      <c r="E2" s="548"/>
      <c r="F2" s="548"/>
    </row>
    <row r="3" spans="1:6" ht="13.5" x14ac:dyDescent="0.25">
      <c r="A3" s="548" t="s">
        <v>717</v>
      </c>
      <c r="B3" s="548"/>
      <c r="C3" s="548"/>
      <c r="D3" s="548"/>
      <c r="E3" s="548"/>
      <c r="F3" s="548"/>
    </row>
    <row r="4" spans="1:6" x14ac:dyDescent="0.25">
      <c r="A4" s="549"/>
      <c r="B4" s="549"/>
      <c r="C4" s="549"/>
      <c r="D4" s="549"/>
      <c r="E4" s="549"/>
      <c r="F4" s="549"/>
    </row>
    <row r="5" spans="1:6" s="407" customFormat="1" ht="13.5" x14ac:dyDescent="0.25">
      <c r="A5" s="552" t="s">
        <v>1106</v>
      </c>
      <c r="B5" s="552"/>
      <c r="C5" s="552"/>
      <c r="D5" s="552"/>
      <c r="E5" s="552"/>
      <c r="F5" s="552"/>
    </row>
    <row r="6" spans="1:6" s="390" customFormat="1" ht="36.75" customHeight="1" x14ac:dyDescent="0.25">
      <c r="A6" s="548" t="s">
        <v>706</v>
      </c>
      <c r="B6" s="548" t="s">
        <v>678</v>
      </c>
      <c r="C6" s="587" t="str">
        <f>SCBA!E5</f>
        <v xml:space="preserve"> Year Ended 31st December, 2021</v>
      </c>
      <c r="D6" s="587"/>
      <c r="E6" s="587"/>
      <c r="F6" s="390" t="str">
        <f>SoCf!D5</f>
        <v xml:space="preserve"> Year Ended 31st December, 2020</v>
      </c>
    </row>
    <row r="7" spans="1:6" s="376" customFormat="1" ht="13.5" x14ac:dyDescent="0.25">
      <c r="A7" s="548"/>
      <c r="B7" s="548"/>
      <c r="C7" s="377" t="s">
        <v>762</v>
      </c>
      <c r="D7" s="377" t="s">
        <v>763</v>
      </c>
      <c r="E7" s="377" t="s">
        <v>764</v>
      </c>
      <c r="F7" s="377" t="s">
        <v>762</v>
      </c>
    </row>
    <row r="8" spans="1:6" x14ac:dyDescent="0.25">
      <c r="A8" s="376">
        <v>1</v>
      </c>
      <c r="B8" s="385" t="s">
        <v>806</v>
      </c>
      <c r="C8" s="440">
        <v>609601503.38999999</v>
      </c>
      <c r="D8" s="393">
        <v>510066110</v>
      </c>
      <c r="E8" s="393">
        <v>99535393.390000001</v>
      </c>
      <c r="F8" s="393">
        <v>436190205</v>
      </c>
    </row>
    <row r="9" spans="1:6" ht="12.75" customHeight="1" x14ac:dyDescent="0.25">
      <c r="A9" s="549"/>
      <c r="B9" s="549"/>
      <c r="C9" s="549"/>
      <c r="D9" s="549"/>
      <c r="E9" s="549"/>
      <c r="F9" s="549"/>
    </row>
    <row r="10" spans="1:6" s="407" customFormat="1" ht="13.5" x14ac:dyDescent="0.25">
      <c r="A10" s="548" t="s">
        <v>1</v>
      </c>
      <c r="B10" s="548"/>
      <c r="C10" s="405">
        <f>C8</f>
        <v>609601503.38999999</v>
      </c>
      <c r="D10" s="405">
        <f>D8</f>
        <v>510066110</v>
      </c>
      <c r="E10" s="405">
        <f>E8</f>
        <v>99535393.390000001</v>
      </c>
      <c r="F10" s="405">
        <f>F8</f>
        <v>436190205</v>
      </c>
    </row>
    <row r="11" spans="1:6" ht="16.5" customHeight="1" x14ac:dyDescent="0.25">
      <c r="A11" s="586"/>
      <c r="B11" s="586"/>
      <c r="C11" s="586"/>
      <c r="D11" s="586"/>
      <c r="E11" s="586"/>
      <c r="F11" s="586"/>
    </row>
    <row r="12" spans="1:6" ht="45.75" customHeight="1" x14ac:dyDescent="0.25">
      <c r="A12" s="573"/>
      <c r="B12" s="573"/>
      <c r="C12" s="573"/>
      <c r="D12" s="573"/>
      <c r="E12" s="573"/>
      <c r="F12" s="573"/>
    </row>
    <row r="13" spans="1:6" x14ac:dyDescent="0.25">
      <c r="A13" s="586"/>
      <c r="B13" s="586"/>
      <c r="C13" s="586"/>
      <c r="D13" s="586"/>
      <c r="E13" s="586"/>
      <c r="F13" s="586"/>
    </row>
    <row r="14" spans="1:6" x14ac:dyDescent="0.25">
      <c r="A14" s="479"/>
    </row>
    <row r="15" spans="1:6" x14ac:dyDescent="0.25">
      <c r="A15" s="479"/>
    </row>
    <row r="16" spans="1:6" x14ac:dyDescent="0.25">
      <c r="A16" s="479"/>
    </row>
    <row r="17" spans="1:4" x14ac:dyDescent="0.25">
      <c r="A17" s="479"/>
    </row>
    <row r="18" spans="1:4" x14ac:dyDescent="0.25">
      <c r="A18" s="479"/>
    </row>
    <row r="19" spans="1:4" x14ac:dyDescent="0.25">
      <c r="A19" s="479"/>
    </row>
    <row r="20" spans="1:4" x14ac:dyDescent="0.25">
      <c r="A20" s="479"/>
    </row>
    <row r="21" spans="1:4" x14ac:dyDescent="0.25">
      <c r="A21" s="479"/>
    </row>
    <row r="22" spans="1:4" x14ac:dyDescent="0.25">
      <c r="A22" s="479"/>
    </row>
    <row r="23" spans="1:4" x14ac:dyDescent="0.25">
      <c r="A23" s="479"/>
    </row>
    <row r="24" spans="1:4" x14ac:dyDescent="0.25">
      <c r="A24" s="479"/>
    </row>
    <row r="25" spans="1:4" x14ac:dyDescent="0.25">
      <c r="A25" s="479"/>
    </row>
    <row r="26" spans="1:4" x14ac:dyDescent="0.25">
      <c r="A26" s="479"/>
    </row>
    <row r="27" spans="1:4" x14ac:dyDescent="0.25">
      <c r="A27" s="479"/>
    </row>
    <row r="28" spans="1:4" x14ac:dyDescent="0.25">
      <c r="A28" s="479"/>
    </row>
    <row r="29" spans="1:4" x14ac:dyDescent="0.25">
      <c r="A29" s="479"/>
    </row>
    <row r="30" spans="1:4" ht="31.5" customHeight="1" x14ac:dyDescent="0.25">
      <c r="B30" s="548"/>
      <c r="C30" s="548"/>
      <c r="D30" s="548"/>
    </row>
    <row r="31" spans="1:4" x14ac:dyDescent="0.25">
      <c r="A31" s="479"/>
      <c r="B31" s="479"/>
      <c r="C31" s="479"/>
      <c r="D31" s="479"/>
    </row>
  </sheetData>
  <mergeCells count="14">
    <mergeCell ref="A11:F11"/>
    <mergeCell ref="A12:F12"/>
    <mergeCell ref="B30:D30"/>
    <mergeCell ref="A13:F13"/>
    <mergeCell ref="A1:F1"/>
    <mergeCell ref="A2:F2"/>
    <mergeCell ref="A3:F3"/>
    <mergeCell ref="A4:F4"/>
    <mergeCell ref="A5:F5"/>
    <mergeCell ref="A6:A7"/>
    <mergeCell ref="B6:B7"/>
    <mergeCell ref="C6:E6"/>
    <mergeCell ref="A9:F9"/>
    <mergeCell ref="A10:B10"/>
  </mergeCells>
  <pageMargins left="0.45" right="0.2" top="0.5" bottom="0" header="0" footer="0"/>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F41"/>
  <sheetViews>
    <sheetView showGridLines="0" topLeftCell="A3" zoomScaleSheetLayoutView="136" workbookViewId="0">
      <selection activeCell="A5" sqref="A5:D19"/>
    </sheetView>
  </sheetViews>
  <sheetFormatPr defaultColWidth="9.140625" defaultRowHeight="12.75" x14ac:dyDescent="0.25"/>
  <cols>
    <col min="1" max="1" width="5.7109375" style="375" customWidth="1"/>
    <col min="2" max="2" width="23.85546875" style="375" customWidth="1"/>
    <col min="3" max="3" width="22.140625" style="478" customWidth="1"/>
    <col min="4" max="4" width="21.140625" style="478" customWidth="1"/>
    <col min="5" max="5" width="15" style="375" customWidth="1"/>
    <col min="6" max="6" width="13.5703125" style="375" bestFit="1" customWidth="1"/>
    <col min="7" max="16384" width="9.140625" style="375"/>
  </cols>
  <sheetData>
    <row r="1" spans="1:4" ht="13.5" x14ac:dyDescent="0.25">
      <c r="A1" s="587" t="str">
        <f>'2'!A1</f>
        <v>Kogi Local Government of Kogi State</v>
      </c>
      <c r="B1" s="587"/>
      <c r="C1" s="587"/>
      <c r="D1" s="587"/>
    </row>
    <row r="2" spans="1:4" ht="13.5" x14ac:dyDescent="0.25">
      <c r="A2" s="587" t="s">
        <v>1115</v>
      </c>
      <c r="B2" s="587"/>
      <c r="C2" s="587"/>
      <c r="D2" s="587"/>
    </row>
    <row r="3" spans="1:4" ht="13.5" x14ac:dyDescent="0.25">
      <c r="A3" s="587" t="s">
        <v>717</v>
      </c>
      <c r="B3" s="587"/>
      <c r="C3" s="587"/>
      <c r="D3" s="587"/>
    </row>
    <row r="4" spans="1:4" x14ac:dyDescent="0.25">
      <c r="A4" s="555"/>
      <c r="B4" s="555"/>
      <c r="C4" s="555"/>
      <c r="D4" s="555"/>
    </row>
    <row r="5" spans="1:4" s="399" customFormat="1" ht="13.5" x14ac:dyDescent="0.25">
      <c r="A5" s="551" t="s">
        <v>1107</v>
      </c>
      <c r="B5" s="551"/>
      <c r="C5" s="551"/>
      <c r="D5" s="551"/>
    </row>
    <row r="6" spans="1:4" s="390" customFormat="1" ht="27" x14ac:dyDescent="0.25">
      <c r="A6" s="390" t="s">
        <v>706</v>
      </c>
      <c r="B6" s="390" t="s">
        <v>761</v>
      </c>
      <c r="C6" s="394" t="str">
        <f>'2'!C6</f>
        <v xml:space="preserve"> Year Ended 31st December, 2021</v>
      </c>
      <c r="D6" s="394" t="str">
        <f>'2'!F6</f>
        <v xml:space="preserve"> Year Ended 31st December, 2020</v>
      </c>
    </row>
    <row r="7" spans="1:4" x14ac:dyDescent="0.25">
      <c r="A7" s="404">
        <v>1</v>
      </c>
      <c r="B7" s="375" t="s">
        <v>613</v>
      </c>
      <c r="C7" s="454">
        <v>50491444.280000001</v>
      </c>
      <c r="D7" s="453">
        <v>33785668</v>
      </c>
    </row>
    <row r="8" spans="1:4" x14ac:dyDescent="0.25">
      <c r="A8" s="404">
        <v>2</v>
      </c>
      <c r="B8" s="375" t="s">
        <v>614</v>
      </c>
      <c r="C8" s="454">
        <v>46404564.780000001</v>
      </c>
      <c r="D8" s="453">
        <v>30758155</v>
      </c>
    </row>
    <row r="9" spans="1:4" x14ac:dyDescent="0.25">
      <c r="A9" s="404">
        <v>3</v>
      </c>
      <c r="B9" s="375" t="s">
        <v>615</v>
      </c>
      <c r="C9" s="454">
        <v>50660929.130000003</v>
      </c>
      <c r="D9" s="453">
        <v>29333626</v>
      </c>
    </row>
    <row r="10" spans="1:4" x14ac:dyDescent="0.25">
      <c r="A10" s="404">
        <v>4</v>
      </c>
      <c r="B10" s="375" t="s">
        <v>616</v>
      </c>
      <c r="C10" s="454">
        <v>53588796.759999998</v>
      </c>
      <c r="D10" s="453">
        <v>35576183</v>
      </c>
    </row>
    <row r="11" spans="1:4" x14ac:dyDescent="0.25">
      <c r="A11" s="404">
        <v>5</v>
      </c>
      <c r="B11" s="375" t="s">
        <v>617</v>
      </c>
      <c r="C11" s="454">
        <v>53259583.049999997</v>
      </c>
      <c r="D11" s="453">
        <v>27965997</v>
      </c>
    </row>
    <row r="12" spans="1:4" x14ac:dyDescent="0.25">
      <c r="A12" s="404">
        <v>6</v>
      </c>
      <c r="B12" s="375" t="s">
        <v>618</v>
      </c>
      <c r="C12" s="454">
        <v>54127591.399999999</v>
      </c>
      <c r="D12" s="453">
        <v>30724960</v>
      </c>
    </row>
    <row r="13" spans="1:4" x14ac:dyDescent="0.25">
      <c r="A13" s="404">
        <v>7</v>
      </c>
      <c r="B13" s="375" t="s">
        <v>1099</v>
      </c>
      <c r="C13" s="454">
        <v>45687085.789999999</v>
      </c>
      <c r="D13" s="453">
        <v>38072960</v>
      </c>
    </row>
    <row r="14" spans="1:4" x14ac:dyDescent="0.25">
      <c r="A14" s="404">
        <v>8</v>
      </c>
      <c r="B14" s="375" t="s">
        <v>1100</v>
      </c>
      <c r="C14" s="454">
        <v>45552049.390000001</v>
      </c>
      <c r="D14" s="453">
        <v>39135713</v>
      </c>
    </row>
    <row r="15" spans="1:4" x14ac:dyDescent="0.25">
      <c r="A15" s="404">
        <v>9</v>
      </c>
      <c r="B15" s="375" t="s">
        <v>1101</v>
      </c>
      <c r="C15" s="454">
        <v>52672455.890000001</v>
      </c>
      <c r="D15" s="453">
        <v>45645017</v>
      </c>
    </row>
    <row r="16" spans="1:4" x14ac:dyDescent="0.25">
      <c r="A16" s="404">
        <v>10</v>
      </c>
      <c r="B16" s="375" t="s">
        <v>1102</v>
      </c>
      <c r="C16" s="404" t="s">
        <v>1091</v>
      </c>
      <c r="D16" s="453">
        <v>41638162</v>
      </c>
    </row>
    <row r="17" spans="1:6" x14ac:dyDescent="0.25">
      <c r="A17" s="404">
        <v>11</v>
      </c>
      <c r="B17" s="375" t="s">
        <v>1103</v>
      </c>
      <c r="C17" s="454">
        <v>99007349.769999996</v>
      </c>
      <c r="D17" s="453">
        <v>36997860</v>
      </c>
    </row>
    <row r="18" spans="1:6" x14ac:dyDescent="0.25">
      <c r="A18" s="404">
        <v>12</v>
      </c>
      <c r="B18" s="375" t="s">
        <v>1104</v>
      </c>
      <c r="C18" s="454">
        <v>58149658.149999999</v>
      </c>
      <c r="D18" s="453">
        <v>46556370</v>
      </c>
    </row>
    <row r="19" spans="1:6" s="399" customFormat="1" ht="13.5" x14ac:dyDescent="0.25">
      <c r="A19" s="587" t="s">
        <v>1</v>
      </c>
      <c r="B19" s="587"/>
      <c r="C19" s="456">
        <v>609601508.38999999</v>
      </c>
      <c r="D19" s="457">
        <v>436190205</v>
      </c>
      <c r="F19" s="476"/>
    </row>
    <row r="20" spans="1:6" ht="21" customHeight="1" x14ac:dyDescent="0.25">
      <c r="A20" s="588"/>
      <c r="B20" s="588"/>
      <c r="C20" s="588"/>
      <c r="D20" s="588"/>
    </row>
    <row r="21" spans="1:6" x14ac:dyDescent="0.25">
      <c r="A21" s="588"/>
      <c r="B21" s="588"/>
      <c r="C21" s="588"/>
      <c r="D21" s="588"/>
    </row>
    <row r="22" spans="1:6" ht="59.25" customHeight="1" x14ac:dyDescent="0.25">
      <c r="A22" s="573"/>
      <c r="B22" s="573"/>
      <c r="C22" s="573"/>
      <c r="D22" s="573"/>
    </row>
    <row r="23" spans="1:6" x14ac:dyDescent="0.25">
      <c r="A23" s="477"/>
    </row>
    <row r="24" spans="1:6" x14ac:dyDescent="0.25">
      <c r="A24" s="477"/>
    </row>
    <row r="25" spans="1:6" x14ac:dyDescent="0.25">
      <c r="A25" s="477"/>
    </row>
    <row r="26" spans="1:6" x14ac:dyDescent="0.25">
      <c r="A26" s="477"/>
    </row>
    <row r="27" spans="1:6" x14ac:dyDescent="0.25">
      <c r="A27" s="477"/>
    </row>
    <row r="28" spans="1:6" x14ac:dyDescent="0.25">
      <c r="A28" s="477"/>
    </row>
    <row r="29" spans="1:6" x14ac:dyDescent="0.25">
      <c r="A29" s="477"/>
    </row>
    <row r="30" spans="1:6" x14ac:dyDescent="0.25">
      <c r="A30" s="477"/>
    </row>
    <row r="31" spans="1:6" x14ac:dyDescent="0.25">
      <c r="A31" s="477"/>
    </row>
    <row r="32" spans="1:6" x14ac:dyDescent="0.25">
      <c r="A32" s="477"/>
    </row>
    <row r="33" spans="1:4" x14ac:dyDescent="0.25">
      <c r="A33" s="477"/>
    </row>
    <row r="34" spans="1:4" x14ac:dyDescent="0.25">
      <c r="A34" s="477"/>
    </row>
    <row r="35" spans="1:4" x14ac:dyDescent="0.25">
      <c r="A35" s="477"/>
    </row>
    <row r="36" spans="1:4" x14ac:dyDescent="0.25">
      <c r="A36" s="477"/>
    </row>
    <row r="37" spans="1:4" x14ac:dyDescent="0.25">
      <c r="A37" s="477"/>
    </row>
    <row r="38" spans="1:4" x14ac:dyDescent="0.25">
      <c r="A38" s="477"/>
    </row>
    <row r="39" spans="1:4" x14ac:dyDescent="0.25">
      <c r="A39" s="477"/>
    </row>
    <row r="40" spans="1:4" ht="31.5" customHeight="1" x14ac:dyDescent="0.25">
      <c r="B40" s="587"/>
      <c r="C40" s="587"/>
      <c r="D40" s="587"/>
    </row>
    <row r="41" spans="1:4" x14ac:dyDescent="0.25">
      <c r="A41" s="477"/>
      <c r="B41" s="477"/>
    </row>
  </sheetData>
  <mergeCells count="10">
    <mergeCell ref="A1:D1"/>
    <mergeCell ref="A2:D2"/>
    <mergeCell ref="A3:D3"/>
    <mergeCell ref="A4:D4"/>
    <mergeCell ref="A5:D5"/>
    <mergeCell ref="A19:B19"/>
    <mergeCell ref="A20:D20"/>
    <mergeCell ref="A21:D21"/>
    <mergeCell ref="A22:D22"/>
    <mergeCell ref="B40:D40"/>
  </mergeCells>
  <phoneticPr fontId="24" type="noConversion"/>
  <pageMargins left="0.45" right="0.2" top="0.5" bottom="0" header="0" footer="0"/>
  <pageSetup paperSize="9" fitToWidth="0"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31"/>
  <sheetViews>
    <sheetView showGridLines="0" topLeftCell="A7" zoomScaleSheetLayoutView="136" workbookViewId="0">
      <selection sqref="A1:F28"/>
    </sheetView>
  </sheetViews>
  <sheetFormatPr defaultColWidth="9.140625" defaultRowHeight="12.75" x14ac:dyDescent="0.25"/>
  <cols>
    <col min="1" max="1" width="4.42578125" style="385" bestFit="1" customWidth="1"/>
    <col min="2" max="2" width="26.5703125" style="385" bestFit="1" customWidth="1"/>
    <col min="3" max="6" width="22.28515625" style="465" customWidth="1"/>
    <col min="7" max="7" width="9.140625" style="385"/>
    <col min="8" max="8" width="17.5703125" style="385" bestFit="1" customWidth="1"/>
    <col min="9" max="16384" width="9.140625" style="385"/>
  </cols>
  <sheetData>
    <row r="1" spans="1:6" ht="13.5" x14ac:dyDescent="0.25">
      <c r="A1" s="548" t="str">
        <f>'2A'!A1:D1</f>
        <v>Kogi Local Government of Kogi State</v>
      </c>
      <c r="B1" s="548"/>
      <c r="C1" s="548"/>
      <c r="D1" s="548"/>
      <c r="E1" s="548"/>
      <c r="F1" s="548"/>
    </row>
    <row r="2" spans="1:6" ht="13.5" x14ac:dyDescent="0.25">
      <c r="A2" s="548" t="s">
        <v>1115</v>
      </c>
      <c r="B2" s="548"/>
      <c r="C2" s="548"/>
      <c r="D2" s="548"/>
      <c r="E2" s="548"/>
      <c r="F2" s="548"/>
    </row>
    <row r="3" spans="1:6" ht="13.5" x14ac:dyDescent="0.25">
      <c r="A3" s="548" t="s">
        <v>717</v>
      </c>
      <c r="B3" s="548"/>
      <c r="C3" s="548"/>
      <c r="D3" s="548"/>
      <c r="E3" s="548"/>
      <c r="F3" s="548"/>
    </row>
    <row r="4" spans="1:6" ht="13.5" x14ac:dyDescent="0.25">
      <c r="A4" s="548"/>
      <c r="B4" s="548"/>
      <c r="C4" s="548"/>
      <c r="D4" s="548"/>
      <c r="E4" s="548"/>
      <c r="F4" s="548"/>
    </row>
    <row r="5" spans="1:6" ht="13.5" x14ac:dyDescent="0.25">
      <c r="A5" s="552" t="s">
        <v>1108</v>
      </c>
      <c r="B5" s="552"/>
      <c r="C5" s="552"/>
      <c r="D5" s="552"/>
      <c r="E5" s="552"/>
      <c r="F5" s="552"/>
    </row>
    <row r="6" spans="1:6" s="404" customFormat="1" ht="27" x14ac:dyDescent="0.25">
      <c r="A6" s="548" t="s">
        <v>706</v>
      </c>
      <c r="B6" s="548" t="s">
        <v>3</v>
      </c>
      <c r="C6" s="589" t="str">
        <f>'2A'!C6</f>
        <v xml:space="preserve"> Year Ended 31st December, 2021</v>
      </c>
      <c r="D6" s="589"/>
      <c r="E6" s="589"/>
      <c r="F6" s="394" t="str">
        <f>'2A'!D6</f>
        <v xml:space="preserve"> Year Ended 31st December, 2020</v>
      </c>
    </row>
    <row r="7" spans="1:6" s="377" customFormat="1" ht="13.5" x14ac:dyDescent="0.25">
      <c r="A7" s="548"/>
      <c r="B7" s="548"/>
      <c r="C7" s="396" t="s">
        <v>762</v>
      </c>
      <c r="D7" s="396" t="s">
        <v>763</v>
      </c>
      <c r="E7" s="396" t="s">
        <v>764</v>
      </c>
      <c r="F7" s="396" t="s">
        <v>762</v>
      </c>
    </row>
    <row r="8" spans="1:6" s="377" customFormat="1" ht="13.5" x14ac:dyDescent="0.25">
      <c r="A8" s="376">
        <v>1</v>
      </c>
      <c r="B8" s="440" t="s">
        <v>1149</v>
      </c>
      <c r="C8" s="393">
        <v>1566000</v>
      </c>
      <c r="D8" s="448" t="s">
        <v>1091</v>
      </c>
      <c r="E8" s="393">
        <v>-1566000</v>
      </c>
      <c r="F8" s="393">
        <v>3300000</v>
      </c>
    </row>
    <row r="9" spans="1:6" s="377" customFormat="1" ht="13.5" x14ac:dyDescent="0.25">
      <c r="A9" s="376">
        <v>2</v>
      </c>
      <c r="B9" s="440" t="s">
        <v>1150</v>
      </c>
      <c r="C9" s="393">
        <v>18500</v>
      </c>
      <c r="D9" s="448" t="s">
        <v>1091</v>
      </c>
      <c r="E9" s="393">
        <v>-18500</v>
      </c>
      <c r="F9" s="393">
        <v>146000</v>
      </c>
    </row>
    <row r="10" spans="1:6" s="377" customFormat="1" ht="13.5" x14ac:dyDescent="0.25">
      <c r="A10" s="376">
        <v>3</v>
      </c>
      <c r="B10" s="440" t="s">
        <v>1151</v>
      </c>
      <c r="C10" s="448" t="s">
        <v>1091</v>
      </c>
      <c r="D10" s="393"/>
      <c r="E10" s="448" t="s">
        <v>1091</v>
      </c>
      <c r="F10" s="393">
        <v>265600</v>
      </c>
    </row>
    <row r="11" spans="1:6" s="377" customFormat="1" ht="13.5" x14ac:dyDescent="0.25">
      <c r="A11" s="376">
        <v>4</v>
      </c>
      <c r="B11" s="440" t="s">
        <v>1152</v>
      </c>
      <c r="C11" s="448" t="s">
        <v>1091</v>
      </c>
      <c r="D11" s="393"/>
      <c r="E11" s="448" t="s">
        <v>1091</v>
      </c>
      <c r="F11" s="393">
        <v>362600</v>
      </c>
    </row>
    <row r="12" spans="1:6" s="377" customFormat="1" ht="13.5" x14ac:dyDescent="0.25">
      <c r="A12" s="376">
        <v>5</v>
      </c>
      <c r="B12" s="440" t="s">
        <v>1153</v>
      </c>
      <c r="C12" s="448" t="s">
        <v>1091</v>
      </c>
      <c r="D12" s="393">
        <v>200000</v>
      </c>
      <c r="E12" s="393">
        <v>200000</v>
      </c>
      <c r="F12" s="393">
        <v>40000</v>
      </c>
    </row>
    <row r="13" spans="1:6" s="377" customFormat="1" ht="13.5" x14ac:dyDescent="0.25">
      <c r="A13" s="376">
        <v>6</v>
      </c>
      <c r="B13" s="440" t="s">
        <v>1154</v>
      </c>
      <c r="C13" s="393">
        <v>135500</v>
      </c>
      <c r="D13" s="393">
        <v>500000</v>
      </c>
      <c r="E13" s="393">
        <v>364500</v>
      </c>
      <c r="F13" s="393">
        <v>212069</v>
      </c>
    </row>
    <row r="14" spans="1:6" s="377" customFormat="1" ht="13.5" x14ac:dyDescent="0.25">
      <c r="A14" s="376">
        <v>7</v>
      </c>
      <c r="B14" s="440" t="s">
        <v>1155</v>
      </c>
      <c r="C14" s="448" t="s">
        <v>1091</v>
      </c>
      <c r="D14" s="393"/>
      <c r="E14" s="393"/>
      <c r="F14" s="393">
        <v>68850</v>
      </c>
    </row>
    <row r="15" spans="1:6" s="377" customFormat="1" ht="13.5" x14ac:dyDescent="0.25">
      <c r="A15" s="376">
        <v>8</v>
      </c>
      <c r="B15" s="440" t="s">
        <v>1156</v>
      </c>
      <c r="C15" s="393">
        <v>40000</v>
      </c>
      <c r="D15" s="393">
        <v>700000</v>
      </c>
      <c r="E15" s="393">
        <v>660000</v>
      </c>
      <c r="F15" s="393">
        <v>16500</v>
      </c>
    </row>
    <row r="16" spans="1:6" s="377" customFormat="1" ht="13.5" x14ac:dyDescent="0.25">
      <c r="A16" s="376">
        <v>9</v>
      </c>
      <c r="B16" s="440" t="s">
        <v>1157</v>
      </c>
      <c r="C16" s="448" t="s">
        <v>1091</v>
      </c>
      <c r="D16" s="448" t="s">
        <v>1091</v>
      </c>
      <c r="E16" s="448" t="s">
        <v>1091</v>
      </c>
      <c r="F16" s="393">
        <v>49500</v>
      </c>
    </row>
    <row r="17" spans="1:6" s="377" customFormat="1" ht="13.5" x14ac:dyDescent="0.25">
      <c r="A17" s="376">
        <v>10</v>
      </c>
      <c r="B17" s="440" t="s">
        <v>1158</v>
      </c>
      <c r="C17" s="448" t="s">
        <v>1091</v>
      </c>
      <c r="D17" s="448" t="s">
        <v>1091</v>
      </c>
      <c r="E17" s="448" t="s">
        <v>1091</v>
      </c>
      <c r="F17" s="393">
        <v>160000</v>
      </c>
    </row>
    <row r="18" spans="1:6" s="377" customFormat="1" ht="13.5" x14ac:dyDescent="0.25">
      <c r="A18" s="376">
        <v>11</v>
      </c>
      <c r="B18" s="440" t="s">
        <v>1159</v>
      </c>
      <c r="C18" s="448" t="s">
        <v>1091</v>
      </c>
      <c r="D18" s="448" t="s">
        <v>1091</v>
      </c>
      <c r="E18" s="448" t="s">
        <v>1091</v>
      </c>
      <c r="F18" s="448">
        <v>100000</v>
      </c>
    </row>
    <row r="19" spans="1:6" s="377" customFormat="1" ht="13.5" x14ac:dyDescent="0.25">
      <c r="A19" s="376">
        <v>12</v>
      </c>
      <c r="B19" s="440" t="s">
        <v>1160</v>
      </c>
      <c r="C19" s="393">
        <v>216000</v>
      </c>
      <c r="D19" s="393">
        <v>1000000</v>
      </c>
      <c r="E19" s="393">
        <v>784000</v>
      </c>
      <c r="F19" s="393">
        <v>55000</v>
      </c>
    </row>
    <row r="20" spans="1:6" s="377" customFormat="1" ht="13.5" x14ac:dyDescent="0.25">
      <c r="A20" s="376">
        <v>13</v>
      </c>
      <c r="B20" s="440" t="s">
        <v>1161</v>
      </c>
      <c r="C20" s="393">
        <v>410000</v>
      </c>
      <c r="D20" s="393">
        <v>500000</v>
      </c>
      <c r="E20" s="393">
        <v>90000</v>
      </c>
      <c r="F20" s="393">
        <v>75500</v>
      </c>
    </row>
    <row r="21" spans="1:6" s="377" customFormat="1" ht="13.5" x14ac:dyDescent="0.25">
      <c r="A21" s="376">
        <v>14</v>
      </c>
      <c r="B21" s="440" t="s">
        <v>1162</v>
      </c>
      <c r="C21" s="393">
        <v>647000</v>
      </c>
      <c r="D21" s="393">
        <v>400000</v>
      </c>
      <c r="E21" s="393">
        <v>-247000</v>
      </c>
      <c r="F21" s="393">
        <v>570000</v>
      </c>
    </row>
    <row r="22" spans="1:6" s="377" customFormat="1" ht="13.5" x14ac:dyDescent="0.25">
      <c r="A22" s="376">
        <v>15</v>
      </c>
      <c r="B22" s="440" t="s">
        <v>1163</v>
      </c>
      <c r="C22" s="393">
        <v>3520000</v>
      </c>
      <c r="D22" s="448" t="s">
        <v>1091</v>
      </c>
      <c r="E22" s="393">
        <v>-3520000</v>
      </c>
      <c r="F22" s="393">
        <v>61500</v>
      </c>
    </row>
    <row r="23" spans="1:6" s="377" customFormat="1" ht="13.5" x14ac:dyDescent="0.25">
      <c r="A23" s="376">
        <v>16</v>
      </c>
      <c r="B23" s="440" t="s">
        <v>1164</v>
      </c>
      <c r="C23" s="393">
        <v>28329913.77</v>
      </c>
      <c r="D23" s="448">
        <v>200000</v>
      </c>
      <c r="E23" s="393">
        <v>-28329913.77</v>
      </c>
      <c r="F23" s="393">
        <v>13805781</v>
      </c>
    </row>
    <row r="24" spans="1:6" s="377" customFormat="1" ht="13.5" x14ac:dyDescent="0.25">
      <c r="A24" s="376">
        <v>17</v>
      </c>
      <c r="B24" s="440" t="s">
        <v>1165</v>
      </c>
      <c r="C24" s="393">
        <v>640000</v>
      </c>
      <c r="D24" s="448" t="s">
        <v>1091</v>
      </c>
      <c r="E24" s="393">
        <v>-640000</v>
      </c>
      <c r="F24" s="448" t="s">
        <v>1091</v>
      </c>
    </row>
    <row r="25" spans="1:6" s="377" customFormat="1" ht="13.5" x14ac:dyDescent="0.25">
      <c r="A25" s="376">
        <v>18</v>
      </c>
      <c r="B25" s="440" t="s">
        <v>1166</v>
      </c>
      <c r="C25" s="393">
        <v>250000</v>
      </c>
      <c r="D25" s="393">
        <v>300000</v>
      </c>
      <c r="E25" s="393">
        <v>50000</v>
      </c>
      <c r="F25" s="448" t="s">
        <v>1091</v>
      </c>
    </row>
    <row r="26" spans="1:6" s="377" customFormat="1" ht="13.5" x14ac:dyDescent="0.25">
      <c r="A26" s="376">
        <v>19</v>
      </c>
      <c r="B26" s="440" t="s">
        <v>1167</v>
      </c>
      <c r="C26" s="393">
        <v>40000</v>
      </c>
      <c r="D26" s="393">
        <v>1000000</v>
      </c>
      <c r="E26" s="448">
        <v>960000</v>
      </c>
      <c r="F26" s="448" t="s">
        <v>1091</v>
      </c>
    </row>
    <row r="27" spans="1:6" s="377" customFormat="1" ht="13.5" x14ac:dyDescent="0.25">
      <c r="A27" s="376">
        <v>20</v>
      </c>
      <c r="B27" s="440" t="s">
        <v>1168</v>
      </c>
      <c r="C27" s="393">
        <v>224000</v>
      </c>
      <c r="D27" s="393">
        <v>300000</v>
      </c>
      <c r="E27" s="448">
        <v>76000</v>
      </c>
      <c r="F27" s="448" t="s">
        <v>1091</v>
      </c>
    </row>
    <row r="28" spans="1:6" ht="13.5" x14ac:dyDescent="0.25">
      <c r="A28" s="552" t="s">
        <v>1</v>
      </c>
      <c r="B28" s="552"/>
      <c r="C28" s="469">
        <v>36036913.770000003</v>
      </c>
      <c r="D28" s="469">
        <v>5100000</v>
      </c>
      <c r="E28" s="469">
        <v>-30936913.77</v>
      </c>
      <c r="F28" s="469">
        <v>19288900</v>
      </c>
    </row>
    <row r="29" spans="1:6" ht="13.5" x14ac:dyDescent="0.25">
      <c r="A29" s="548"/>
      <c r="B29" s="548"/>
      <c r="C29" s="548"/>
      <c r="D29" s="548"/>
      <c r="E29" s="548"/>
      <c r="F29" s="548"/>
    </row>
    <row r="30" spans="1:6" x14ac:dyDescent="0.25">
      <c r="A30" s="549"/>
      <c r="B30" s="549"/>
      <c r="C30" s="549"/>
      <c r="D30" s="549"/>
      <c r="E30" s="549"/>
      <c r="F30" s="549"/>
    </row>
    <row r="31" spans="1:6" x14ac:dyDescent="0.25">
      <c r="A31" s="573"/>
      <c r="B31" s="573"/>
      <c r="C31" s="573"/>
      <c r="D31" s="573"/>
      <c r="E31" s="573"/>
      <c r="F31" s="573"/>
    </row>
  </sheetData>
  <mergeCells count="12">
    <mergeCell ref="A31:F31"/>
    <mergeCell ref="A30:F30"/>
    <mergeCell ref="A28:B28"/>
    <mergeCell ref="B6:B7"/>
    <mergeCell ref="A6:A7"/>
    <mergeCell ref="A29:F29"/>
    <mergeCell ref="A1:F1"/>
    <mergeCell ref="A2:F2"/>
    <mergeCell ref="A4:F4"/>
    <mergeCell ref="C6:E6"/>
    <mergeCell ref="A5:F5"/>
    <mergeCell ref="A3:F3"/>
  </mergeCells>
  <pageMargins left="0.45" right="0.2" top="0.5" bottom="0" header="0" footer="0"/>
  <pageSetup paperSize="9"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F267"/>
  <sheetViews>
    <sheetView view="pageBreakPreview" zoomScale="130" zoomScaleSheetLayoutView="130" workbookViewId="0">
      <selection activeCell="D9" sqref="D9"/>
    </sheetView>
  </sheetViews>
  <sheetFormatPr defaultColWidth="9.140625"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596" t="e">
        <f>#REF!</f>
        <v>#REF!</v>
      </c>
      <c r="B1" s="597"/>
      <c r="C1" s="597"/>
      <c r="D1" s="597"/>
      <c r="E1" s="597"/>
      <c r="F1" s="598"/>
    </row>
    <row r="2" spans="1:6" ht="19.5" thickBot="1" x14ac:dyDescent="0.35">
      <c r="A2" s="596" t="e">
        <f>#REF!</f>
        <v>#REF!</v>
      </c>
      <c r="B2" s="597"/>
      <c r="C2" s="597"/>
      <c r="D2" s="597"/>
      <c r="E2" s="597"/>
      <c r="F2" s="598"/>
    </row>
    <row r="3" spans="1:6" ht="19.5" thickBot="1" x14ac:dyDescent="0.35">
      <c r="A3" s="596" t="s">
        <v>717</v>
      </c>
      <c r="B3" s="597"/>
      <c r="C3" s="597"/>
      <c r="D3" s="597"/>
      <c r="E3" s="597"/>
      <c r="F3" s="598"/>
    </row>
    <row r="4" spans="1:6" ht="19.5" thickBot="1" x14ac:dyDescent="0.35">
      <c r="A4" s="596"/>
      <c r="B4" s="597"/>
      <c r="C4" s="597"/>
      <c r="D4" s="597"/>
      <c r="E4" s="597"/>
      <c r="F4" s="598"/>
    </row>
    <row r="5" spans="1:6" ht="19.5" thickBot="1" x14ac:dyDescent="0.35">
      <c r="A5" s="599" t="s">
        <v>957</v>
      </c>
      <c r="B5" s="600"/>
      <c r="C5" s="600"/>
      <c r="D5" s="600"/>
      <c r="E5" s="600"/>
      <c r="F5" s="601"/>
    </row>
    <row r="6" spans="1:6" ht="19.5" thickBot="1" x14ac:dyDescent="0.35">
      <c r="A6" s="602" t="s">
        <v>836</v>
      </c>
      <c r="B6" s="604" t="s">
        <v>678</v>
      </c>
      <c r="C6" s="596" t="s">
        <v>700</v>
      </c>
      <c r="D6" s="597"/>
      <c r="E6" s="598"/>
      <c r="F6" s="93" t="s">
        <v>700</v>
      </c>
    </row>
    <row r="7" spans="1:6" s="70" customFormat="1" ht="19.5" thickBot="1" x14ac:dyDescent="0.35">
      <c r="A7" s="603"/>
      <c r="B7" s="605"/>
      <c r="C7" s="94" t="s">
        <v>762</v>
      </c>
      <c r="D7" s="95" t="s">
        <v>763</v>
      </c>
      <c r="E7" s="96" t="s">
        <v>764</v>
      </c>
      <c r="F7" s="97" t="s">
        <v>762</v>
      </c>
    </row>
    <row r="8" spans="1:6" x14ac:dyDescent="0.25">
      <c r="A8" s="73">
        <v>12021008</v>
      </c>
      <c r="B8" s="76" t="s">
        <v>5</v>
      </c>
      <c r="C8" s="77">
        <v>0</v>
      </c>
      <c r="D8" s="77">
        <v>0</v>
      </c>
      <c r="E8" s="77">
        <v>0</v>
      </c>
      <c r="F8" s="78">
        <v>861050</v>
      </c>
    </row>
    <row r="9" spans="1:6" x14ac:dyDescent="0.25">
      <c r="A9" s="74">
        <v>12020448</v>
      </c>
      <c r="B9" s="79" t="s">
        <v>6</v>
      </c>
      <c r="C9" s="80">
        <v>1237185</v>
      </c>
      <c r="D9" s="80">
        <v>3439593</v>
      </c>
      <c r="E9" s="80">
        <v>2202408</v>
      </c>
      <c r="F9" s="81">
        <v>1824895</v>
      </c>
    </row>
    <row r="10" spans="1:6" x14ac:dyDescent="0.25">
      <c r="A10" s="74">
        <v>12020451</v>
      </c>
      <c r="B10" s="79" t="s">
        <v>7</v>
      </c>
      <c r="C10" s="80">
        <v>586350</v>
      </c>
      <c r="D10" s="80">
        <v>1322344</v>
      </c>
      <c r="E10" s="80">
        <v>735994</v>
      </c>
      <c r="F10" s="81">
        <v>830900</v>
      </c>
    </row>
    <row r="11" spans="1:6" x14ac:dyDescent="0.25">
      <c r="A11" s="74">
        <v>12020454</v>
      </c>
      <c r="B11" s="79" t="s">
        <v>8</v>
      </c>
      <c r="C11" s="80">
        <v>26000</v>
      </c>
      <c r="D11" s="80">
        <v>34875</v>
      </c>
      <c r="E11" s="80">
        <v>8875</v>
      </c>
      <c r="F11" s="81">
        <v>15000</v>
      </c>
    </row>
    <row r="12" spans="1:6" ht="31.5" x14ac:dyDescent="0.25">
      <c r="A12" s="74">
        <v>12020455</v>
      </c>
      <c r="B12" s="79" t="s">
        <v>9</v>
      </c>
      <c r="C12" s="80">
        <v>657000</v>
      </c>
      <c r="D12" s="80">
        <v>1417088</v>
      </c>
      <c r="E12" s="80">
        <v>760088</v>
      </c>
      <c r="F12" s="81">
        <v>816500</v>
      </c>
    </row>
    <row r="13" spans="1:6" x14ac:dyDescent="0.25">
      <c r="A13" s="74">
        <v>12020708</v>
      </c>
      <c r="B13" s="79" t="s">
        <v>10</v>
      </c>
      <c r="C13" s="80">
        <v>94000</v>
      </c>
      <c r="D13" s="80">
        <v>203670</v>
      </c>
      <c r="E13" s="80">
        <v>109670</v>
      </c>
      <c r="F13" s="81">
        <v>272600</v>
      </c>
    </row>
    <row r="14" spans="1:6" ht="15.75" customHeight="1" x14ac:dyDescent="0.25">
      <c r="A14" s="74">
        <v>12020452</v>
      </c>
      <c r="B14" s="79" t="s">
        <v>11</v>
      </c>
      <c r="C14" s="80">
        <v>192000</v>
      </c>
      <c r="D14" s="80">
        <v>360375</v>
      </c>
      <c r="E14" s="80">
        <v>168375</v>
      </c>
      <c r="F14" s="81">
        <v>384145</v>
      </c>
    </row>
    <row r="15" spans="1:6" x14ac:dyDescent="0.25">
      <c r="A15" s="74">
        <v>12020472</v>
      </c>
      <c r="B15" s="79" t="s">
        <v>12</v>
      </c>
      <c r="C15" s="80">
        <v>745000</v>
      </c>
      <c r="D15" s="80">
        <v>1421000</v>
      </c>
      <c r="E15" s="80">
        <v>676000</v>
      </c>
      <c r="F15" s="81">
        <v>1021370</v>
      </c>
    </row>
    <row r="16" spans="1:6" x14ac:dyDescent="0.25">
      <c r="A16" s="74">
        <v>12020802</v>
      </c>
      <c r="B16" s="79" t="s">
        <v>13</v>
      </c>
      <c r="C16" s="80">
        <v>266900</v>
      </c>
      <c r="D16" s="80">
        <v>320850</v>
      </c>
      <c r="E16" s="80">
        <v>53950</v>
      </c>
      <c r="F16" s="81">
        <v>168000</v>
      </c>
    </row>
    <row r="17" spans="1:6" x14ac:dyDescent="0.25">
      <c r="A17" s="74">
        <v>12020703</v>
      </c>
      <c r="B17" s="79" t="s">
        <v>14</v>
      </c>
      <c r="C17" s="80">
        <v>730000</v>
      </c>
      <c r="D17" s="80">
        <v>3250350</v>
      </c>
      <c r="E17" s="80">
        <v>2520350</v>
      </c>
      <c r="F17" s="81">
        <v>1398000</v>
      </c>
    </row>
    <row r="18" spans="1:6" ht="34.5" customHeight="1" x14ac:dyDescent="0.25">
      <c r="A18" s="74">
        <v>12020721</v>
      </c>
      <c r="B18" s="79" t="s">
        <v>15</v>
      </c>
      <c r="C18" s="80">
        <v>480000</v>
      </c>
      <c r="D18" s="80">
        <v>300000</v>
      </c>
      <c r="E18" s="80">
        <v>-180000</v>
      </c>
      <c r="F18" s="81">
        <v>200000</v>
      </c>
    </row>
    <row r="19" spans="1:6" x14ac:dyDescent="0.25">
      <c r="A19" s="74">
        <v>12020427</v>
      </c>
      <c r="B19" s="79" t="s">
        <v>16</v>
      </c>
      <c r="C19" s="80">
        <v>23735000</v>
      </c>
      <c r="D19" s="80">
        <v>9218625</v>
      </c>
      <c r="E19" s="80">
        <v>-14516375</v>
      </c>
      <c r="F19" s="81">
        <v>3965000</v>
      </c>
    </row>
    <row r="20" spans="1:6" x14ac:dyDescent="0.25">
      <c r="A20" s="74">
        <v>12020611</v>
      </c>
      <c r="B20" s="79" t="s">
        <v>17</v>
      </c>
      <c r="C20" s="80">
        <v>3860550</v>
      </c>
      <c r="D20" s="80">
        <v>10000000</v>
      </c>
      <c r="E20" s="80">
        <v>6139450</v>
      </c>
      <c r="F20" s="81">
        <v>3708690.87</v>
      </c>
    </row>
    <row r="21" spans="1:6" x14ac:dyDescent="0.25">
      <c r="A21" s="74">
        <v>12020421</v>
      </c>
      <c r="B21" s="79" t="s">
        <v>18</v>
      </c>
      <c r="C21" s="80">
        <v>8841000</v>
      </c>
      <c r="D21" s="80">
        <v>4887155</v>
      </c>
      <c r="E21" s="80">
        <v>-3953845</v>
      </c>
      <c r="F21" s="81">
        <v>2477485.4</v>
      </c>
    </row>
    <row r="22" spans="1:6" x14ac:dyDescent="0.25">
      <c r="A22" s="74">
        <v>12021419</v>
      </c>
      <c r="B22" s="79" t="s">
        <v>19</v>
      </c>
      <c r="C22" s="80">
        <v>71505200</v>
      </c>
      <c r="D22" s="80">
        <v>110323455</v>
      </c>
      <c r="E22" s="80">
        <v>38818255</v>
      </c>
      <c r="F22" s="81">
        <v>21502400.010000002</v>
      </c>
    </row>
    <row r="23" spans="1:6" x14ac:dyDescent="0.25">
      <c r="A23" s="74">
        <v>12020408</v>
      </c>
      <c r="B23" s="79" t="s">
        <v>20</v>
      </c>
      <c r="C23" s="80">
        <v>1072850</v>
      </c>
      <c r="D23" s="80">
        <v>2080644</v>
      </c>
      <c r="E23" s="80">
        <v>1007794</v>
      </c>
      <c r="F23" s="81">
        <v>950490</v>
      </c>
    </row>
    <row r="24" spans="1:6" x14ac:dyDescent="0.25">
      <c r="A24" s="74">
        <v>12020407</v>
      </c>
      <c r="B24" s="79" t="s">
        <v>21</v>
      </c>
      <c r="C24" s="80">
        <v>172814379.49000001</v>
      </c>
      <c r="D24" s="80">
        <v>378927072</v>
      </c>
      <c r="E24" s="80">
        <v>206112692.50999999</v>
      </c>
      <c r="F24" s="81">
        <v>269701231.82999998</v>
      </c>
    </row>
    <row r="25" spans="1:6" x14ac:dyDescent="0.25">
      <c r="A25" s="74">
        <v>12020617</v>
      </c>
      <c r="B25" s="79" t="s">
        <v>22</v>
      </c>
      <c r="C25" s="80">
        <v>252950</v>
      </c>
      <c r="D25" s="80">
        <v>2610768</v>
      </c>
      <c r="E25" s="80">
        <v>2357818</v>
      </c>
      <c r="F25" s="81">
        <v>1449200</v>
      </c>
    </row>
    <row r="26" spans="1:6" x14ac:dyDescent="0.25">
      <c r="A26" s="74">
        <v>12020801</v>
      </c>
      <c r="B26" s="79" t="s">
        <v>23</v>
      </c>
      <c r="C26" s="80">
        <v>4729160.17</v>
      </c>
      <c r="D26" s="80">
        <v>0</v>
      </c>
      <c r="E26" s="80">
        <v>-4729160.17</v>
      </c>
      <c r="F26" s="81">
        <v>1761765.96</v>
      </c>
    </row>
    <row r="27" spans="1:6" x14ac:dyDescent="0.25">
      <c r="A27" s="74">
        <v>12020401</v>
      </c>
      <c r="B27" s="79" t="s">
        <v>24</v>
      </c>
      <c r="C27" s="80">
        <v>9967720.3499999996</v>
      </c>
      <c r="D27" s="80">
        <v>11515617</v>
      </c>
      <c r="E27" s="80">
        <v>1547896.65</v>
      </c>
      <c r="F27" s="81">
        <v>8514228.9700000007</v>
      </c>
    </row>
    <row r="28" spans="1:6" x14ac:dyDescent="0.25">
      <c r="A28" s="74">
        <v>12020405</v>
      </c>
      <c r="B28" s="79" t="s">
        <v>25</v>
      </c>
      <c r="C28" s="80">
        <v>894500</v>
      </c>
      <c r="D28" s="80">
        <v>5365800</v>
      </c>
      <c r="E28" s="80">
        <v>4471300</v>
      </c>
      <c r="F28" s="81">
        <v>3117500</v>
      </c>
    </row>
    <row r="29" spans="1:6" x14ac:dyDescent="0.25">
      <c r="A29" s="74">
        <v>12020786</v>
      </c>
      <c r="B29" s="79" t="s">
        <v>26</v>
      </c>
      <c r="C29" s="80">
        <v>408140100</v>
      </c>
      <c r="D29" s="80">
        <v>1243900269</v>
      </c>
      <c r="E29" s="80">
        <v>835760169</v>
      </c>
      <c r="F29" s="81">
        <v>389252500</v>
      </c>
    </row>
    <row r="30" spans="1:6" x14ac:dyDescent="0.25">
      <c r="A30" s="74">
        <v>12021437</v>
      </c>
      <c r="B30" s="79" t="s">
        <v>27</v>
      </c>
      <c r="C30" s="80">
        <v>1108627911.8299999</v>
      </c>
      <c r="D30" s="80">
        <v>992633740</v>
      </c>
      <c r="E30" s="80">
        <v>-115994171.83</v>
      </c>
      <c r="F30" s="81">
        <v>753632253.80999994</v>
      </c>
    </row>
    <row r="31" spans="1:6" x14ac:dyDescent="0.25">
      <c r="A31" s="74">
        <v>12021508</v>
      </c>
      <c r="B31" s="79" t="s">
        <v>28</v>
      </c>
      <c r="C31" s="80">
        <v>0</v>
      </c>
      <c r="D31" s="80">
        <v>157356667</v>
      </c>
      <c r="E31" s="80">
        <v>157356667</v>
      </c>
      <c r="F31" s="81">
        <v>99631843.359999999</v>
      </c>
    </row>
    <row r="32" spans="1:6" x14ac:dyDescent="0.25">
      <c r="A32" s="74">
        <v>12021504</v>
      </c>
      <c r="B32" s="79" t="s">
        <v>29</v>
      </c>
      <c r="C32" s="80">
        <v>10914363.74</v>
      </c>
      <c r="D32" s="80">
        <v>201361673</v>
      </c>
      <c r="E32" s="80">
        <v>190447309.25999999</v>
      </c>
      <c r="F32" s="81">
        <v>142255022.81</v>
      </c>
    </row>
    <row r="33" spans="1:6" x14ac:dyDescent="0.25">
      <c r="A33" s="74">
        <v>12020118</v>
      </c>
      <c r="B33" s="79" t="s">
        <v>30</v>
      </c>
      <c r="C33" s="80">
        <v>4830743</v>
      </c>
      <c r="D33" s="80">
        <v>38581397</v>
      </c>
      <c r="E33" s="80">
        <v>33750654</v>
      </c>
      <c r="F33" s="81">
        <v>21013218.899999999</v>
      </c>
    </row>
    <row r="34" spans="1:6" x14ac:dyDescent="0.25">
      <c r="A34" s="74">
        <v>12020431</v>
      </c>
      <c r="B34" s="79" t="s">
        <v>31</v>
      </c>
      <c r="C34" s="80">
        <v>14786806.699999999</v>
      </c>
      <c r="D34" s="80">
        <v>14992195</v>
      </c>
      <c r="E34" s="80">
        <v>205388.3</v>
      </c>
      <c r="F34" s="81">
        <v>17183611</v>
      </c>
    </row>
    <row r="35" spans="1:6" x14ac:dyDescent="0.25">
      <c r="A35" s="74">
        <v>12020432</v>
      </c>
      <c r="B35" s="79" t="s">
        <v>32</v>
      </c>
      <c r="C35" s="80">
        <v>2454812</v>
      </c>
      <c r="D35" s="80">
        <v>1105073</v>
      </c>
      <c r="E35" s="80">
        <v>-1349739</v>
      </c>
      <c r="F35" s="81">
        <v>817828</v>
      </c>
    </row>
    <row r="36" spans="1:6" x14ac:dyDescent="0.25">
      <c r="A36" s="74">
        <v>12020435</v>
      </c>
      <c r="B36" s="79" t="s">
        <v>33</v>
      </c>
      <c r="C36" s="80">
        <v>15808800</v>
      </c>
      <c r="D36" s="80">
        <v>7229041</v>
      </c>
      <c r="E36" s="80">
        <v>-8579759</v>
      </c>
      <c r="F36" s="81">
        <v>3937265</v>
      </c>
    </row>
    <row r="37" spans="1:6" x14ac:dyDescent="0.25">
      <c r="A37" s="74">
        <v>12020438</v>
      </c>
      <c r="B37" s="79" t="s">
        <v>34</v>
      </c>
      <c r="C37" s="80">
        <v>9876829.6899999995</v>
      </c>
      <c r="D37" s="80">
        <v>12839450</v>
      </c>
      <c r="E37" s="80">
        <v>2962620.31</v>
      </c>
      <c r="F37" s="81">
        <v>13494995</v>
      </c>
    </row>
    <row r="38" spans="1:6" x14ac:dyDescent="0.25">
      <c r="A38" s="74">
        <v>12020484</v>
      </c>
      <c r="B38" s="79" t="s">
        <v>35</v>
      </c>
      <c r="C38" s="80">
        <v>4000</v>
      </c>
      <c r="D38" s="80">
        <v>112181</v>
      </c>
      <c r="E38" s="80">
        <v>108181</v>
      </c>
      <c r="F38" s="81">
        <v>96500</v>
      </c>
    </row>
    <row r="39" spans="1:6" x14ac:dyDescent="0.25">
      <c r="A39" s="74">
        <v>12020485</v>
      </c>
      <c r="B39" s="79" t="s">
        <v>36</v>
      </c>
      <c r="C39" s="80">
        <v>7649750</v>
      </c>
      <c r="D39" s="80">
        <v>10168881</v>
      </c>
      <c r="E39" s="80">
        <v>2519131</v>
      </c>
      <c r="F39" s="81">
        <v>18168660</v>
      </c>
    </row>
    <row r="40" spans="1:6" x14ac:dyDescent="0.25">
      <c r="A40" s="74">
        <v>12020486</v>
      </c>
      <c r="B40" s="79" t="s">
        <v>37</v>
      </c>
      <c r="C40" s="80">
        <v>468250</v>
      </c>
      <c r="D40" s="80">
        <v>139849</v>
      </c>
      <c r="E40" s="80">
        <v>-328401</v>
      </c>
      <c r="F40" s="81">
        <v>298200</v>
      </c>
    </row>
    <row r="41" spans="1:6" x14ac:dyDescent="0.25">
      <c r="A41" s="74">
        <v>12020754</v>
      </c>
      <c r="B41" s="79" t="s">
        <v>38</v>
      </c>
      <c r="C41" s="80">
        <v>281950</v>
      </c>
      <c r="D41" s="80">
        <v>127875</v>
      </c>
      <c r="E41" s="80">
        <v>-154075</v>
      </c>
      <c r="F41" s="81">
        <v>110000</v>
      </c>
    </row>
    <row r="42" spans="1:6" x14ac:dyDescent="0.25">
      <c r="A42" s="74">
        <v>12020760</v>
      </c>
      <c r="B42" s="79" t="s">
        <v>39</v>
      </c>
      <c r="C42" s="80">
        <v>29778202.629999999</v>
      </c>
      <c r="D42" s="80">
        <v>107702058</v>
      </c>
      <c r="E42" s="80">
        <v>77923855.370000005</v>
      </c>
      <c r="F42" s="81">
        <v>58773665</v>
      </c>
    </row>
    <row r="43" spans="1:6" x14ac:dyDescent="0.25">
      <c r="A43" s="74">
        <v>12020738</v>
      </c>
      <c r="B43" s="79" t="s">
        <v>40</v>
      </c>
      <c r="C43" s="80">
        <v>850445</v>
      </c>
      <c r="D43" s="80">
        <v>22279052</v>
      </c>
      <c r="E43" s="80">
        <v>21428607</v>
      </c>
      <c r="F43" s="81">
        <v>10192353.890000001</v>
      </c>
    </row>
    <row r="44" spans="1:6" x14ac:dyDescent="0.25">
      <c r="A44" s="74">
        <v>12020635</v>
      </c>
      <c r="B44" s="79" t="s">
        <v>41</v>
      </c>
      <c r="C44" s="80">
        <v>6971060</v>
      </c>
      <c r="D44" s="80">
        <v>9885769</v>
      </c>
      <c r="E44" s="80">
        <v>2914709</v>
      </c>
      <c r="F44" s="81">
        <v>6040625</v>
      </c>
    </row>
    <row r="45" spans="1:6" x14ac:dyDescent="0.25">
      <c r="A45" s="74">
        <v>12020747</v>
      </c>
      <c r="B45" s="79" t="s">
        <v>42</v>
      </c>
      <c r="C45" s="80">
        <v>0</v>
      </c>
      <c r="D45" s="80">
        <v>44175</v>
      </c>
      <c r="E45" s="80">
        <v>44175</v>
      </c>
      <c r="F45" s="81">
        <v>3166300</v>
      </c>
    </row>
    <row r="46" spans="1:6" x14ac:dyDescent="0.25">
      <c r="A46" s="74">
        <v>12020622</v>
      </c>
      <c r="B46" s="79" t="s">
        <v>43</v>
      </c>
      <c r="C46" s="80">
        <v>1346950</v>
      </c>
      <c r="D46" s="80">
        <v>185626</v>
      </c>
      <c r="E46" s="80">
        <v>-1161324</v>
      </c>
      <c r="F46" s="81">
        <v>200339.31</v>
      </c>
    </row>
    <row r="47" spans="1:6" x14ac:dyDescent="0.25">
      <c r="A47" s="74">
        <v>12020770</v>
      </c>
      <c r="B47" s="79" t="s">
        <v>44</v>
      </c>
      <c r="C47" s="80">
        <v>32473350</v>
      </c>
      <c r="D47" s="80">
        <v>271832753</v>
      </c>
      <c r="E47" s="80">
        <v>239359403</v>
      </c>
      <c r="F47" s="81">
        <v>217194881</v>
      </c>
    </row>
    <row r="48" spans="1:6" x14ac:dyDescent="0.25">
      <c r="A48" s="74">
        <v>12020506</v>
      </c>
      <c r="B48" s="79" t="s">
        <v>45</v>
      </c>
      <c r="C48" s="80">
        <v>18008091.5</v>
      </c>
      <c r="D48" s="80">
        <v>27038006</v>
      </c>
      <c r="E48" s="80">
        <v>9029914.5</v>
      </c>
      <c r="F48" s="81">
        <v>14208571.15</v>
      </c>
    </row>
    <row r="49" spans="1:6" x14ac:dyDescent="0.25">
      <c r="A49" s="74">
        <v>12020740</v>
      </c>
      <c r="B49" s="79" t="s">
        <v>46</v>
      </c>
      <c r="C49" s="80">
        <v>0</v>
      </c>
      <c r="D49" s="80">
        <v>895125</v>
      </c>
      <c r="E49" s="80">
        <v>895125</v>
      </c>
      <c r="F49" s="81">
        <v>385000</v>
      </c>
    </row>
    <row r="50" spans="1:6" x14ac:dyDescent="0.25">
      <c r="A50" s="74">
        <v>12020751</v>
      </c>
      <c r="B50" s="79" t="s">
        <v>47</v>
      </c>
      <c r="C50" s="80">
        <v>6633879.7999999998</v>
      </c>
      <c r="D50" s="80">
        <v>7798143</v>
      </c>
      <c r="E50" s="80">
        <v>1164263.2</v>
      </c>
      <c r="F50" s="81">
        <v>4566540</v>
      </c>
    </row>
    <row r="51" spans="1:6" x14ac:dyDescent="0.25">
      <c r="A51" s="74">
        <v>12020780</v>
      </c>
      <c r="B51" s="79" t="s">
        <v>48</v>
      </c>
      <c r="C51" s="80">
        <v>10419500</v>
      </c>
      <c r="D51" s="80">
        <v>16681701</v>
      </c>
      <c r="E51" s="80">
        <v>6262201</v>
      </c>
      <c r="F51" s="81">
        <v>8883775</v>
      </c>
    </row>
    <row r="52" spans="1:6" x14ac:dyDescent="0.25">
      <c r="A52" s="74">
        <v>12020491</v>
      </c>
      <c r="B52" s="79" t="s">
        <v>49</v>
      </c>
      <c r="C52" s="80">
        <v>5876920</v>
      </c>
      <c r="D52" s="80">
        <v>13039746</v>
      </c>
      <c r="E52" s="80">
        <v>7162826</v>
      </c>
      <c r="F52" s="81">
        <v>6142230</v>
      </c>
    </row>
    <row r="53" spans="1:6" x14ac:dyDescent="0.25">
      <c r="A53" s="74">
        <v>12020493</v>
      </c>
      <c r="B53" s="79" t="s">
        <v>50</v>
      </c>
      <c r="C53" s="80">
        <v>193639877.05000001</v>
      </c>
      <c r="D53" s="80">
        <v>2372729</v>
      </c>
      <c r="E53" s="80">
        <v>-191267148.05000001</v>
      </c>
      <c r="F53" s="81">
        <v>1758585</v>
      </c>
    </row>
    <row r="54" spans="1:6" ht="16.5" thickBot="1" x14ac:dyDescent="0.3">
      <c r="A54" s="82">
        <v>12020620</v>
      </c>
      <c r="B54" s="83" t="s">
        <v>51</v>
      </c>
      <c r="C54" s="84">
        <v>41476370.509999998</v>
      </c>
      <c r="D54" s="84">
        <v>30337327</v>
      </c>
      <c r="E54" s="84">
        <v>-11139043.51</v>
      </c>
      <c r="F54" s="85">
        <v>24799845</v>
      </c>
    </row>
    <row r="55" spans="1:6" ht="16.5" thickBot="1" x14ac:dyDescent="0.3">
      <c r="A55" s="593"/>
      <c r="B55" s="594"/>
      <c r="C55" s="594"/>
      <c r="D55" s="594"/>
      <c r="E55" s="594"/>
      <c r="F55" s="595"/>
    </row>
    <row r="56" spans="1:6" ht="19.5" thickBot="1" x14ac:dyDescent="0.35">
      <c r="A56" s="596" t="s">
        <v>752</v>
      </c>
      <c r="B56" s="597"/>
      <c r="C56" s="597"/>
      <c r="D56" s="597"/>
      <c r="E56" s="597"/>
      <c r="F56" s="598"/>
    </row>
    <row r="57" spans="1:6" ht="19.5" thickBot="1" x14ac:dyDescent="0.35">
      <c r="A57" s="596" t="s">
        <v>707</v>
      </c>
      <c r="B57" s="597"/>
      <c r="C57" s="597"/>
      <c r="D57" s="597"/>
      <c r="E57" s="597"/>
      <c r="F57" s="598"/>
    </row>
    <row r="58" spans="1:6" ht="19.5" thickBot="1" x14ac:dyDescent="0.35">
      <c r="A58" s="596" t="s">
        <v>717</v>
      </c>
      <c r="B58" s="597"/>
      <c r="C58" s="597"/>
      <c r="D58" s="597"/>
      <c r="E58" s="597"/>
      <c r="F58" s="598"/>
    </row>
    <row r="59" spans="1:6" ht="19.5" thickBot="1" x14ac:dyDescent="0.35">
      <c r="A59" s="596"/>
      <c r="B59" s="597"/>
      <c r="C59" s="597"/>
      <c r="D59" s="597"/>
      <c r="E59" s="597"/>
      <c r="F59" s="598"/>
    </row>
    <row r="60" spans="1:6" ht="19.5" thickBot="1" x14ac:dyDescent="0.35">
      <c r="A60" s="599" t="s">
        <v>957</v>
      </c>
      <c r="B60" s="600"/>
      <c r="C60" s="600"/>
      <c r="D60" s="600"/>
      <c r="E60" s="600"/>
      <c r="F60" s="601"/>
    </row>
    <row r="61" spans="1:6" ht="19.5" thickBot="1" x14ac:dyDescent="0.35">
      <c r="A61" s="602" t="s">
        <v>836</v>
      </c>
      <c r="B61" s="604" t="s">
        <v>678</v>
      </c>
      <c r="C61" s="596" t="s">
        <v>699</v>
      </c>
      <c r="D61" s="597"/>
      <c r="E61" s="598"/>
      <c r="F61" s="93" t="s">
        <v>700</v>
      </c>
    </row>
    <row r="62" spans="1:6" ht="19.5" thickBot="1" x14ac:dyDescent="0.35">
      <c r="A62" s="603"/>
      <c r="B62" s="605"/>
      <c r="C62" s="94" t="s">
        <v>762</v>
      </c>
      <c r="D62" s="95" t="s">
        <v>763</v>
      </c>
      <c r="E62" s="96" t="s">
        <v>764</v>
      </c>
      <c r="F62" s="97" t="s">
        <v>762</v>
      </c>
    </row>
    <row r="63" spans="1:6" x14ac:dyDescent="0.25">
      <c r="A63" s="74">
        <v>12020628</v>
      </c>
      <c r="B63" s="79" t="s">
        <v>52</v>
      </c>
      <c r="C63" s="80">
        <v>9999865</v>
      </c>
      <c r="D63" s="80">
        <v>16550362</v>
      </c>
      <c r="E63" s="80">
        <v>6550497</v>
      </c>
      <c r="F63" s="81">
        <v>6997065</v>
      </c>
    </row>
    <row r="64" spans="1:6" x14ac:dyDescent="0.25">
      <c r="A64" s="74">
        <v>12020731</v>
      </c>
      <c r="B64" s="79" t="s">
        <v>53</v>
      </c>
      <c r="C64" s="80">
        <v>2197062.5</v>
      </c>
      <c r="D64" s="80">
        <v>2372729</v>
      </c>
      <c r="E64" s="80">
        <v>175666.5</v>
      </c>
      <c r="F64" s="81">
        <v>2718535</v>
      </c>
    </row>
    <row r="65" spans="1:6" x14ac:dyDescent="0.25">
      <c r="A65" s="74">
        <v>12020494</v>
      </c>
      <c r="B65" s="79" t="s">
        <v>54</v>
      </c>
      <c r="C65" s="80">
        <v>4146075</v>
      </c>
      <c r="D65" s="80">
        <v>11785391</v>
      </c>
      <c r="E65" s="80">
        <v>7639316</v>
      </c>
      <c r="F65" s="81">
        <v>4998290</v>
      </c>
    </row>
    <row r="66" spans="1:6" x14ac:dyDescent="0.25">
      <c r="A66" s="74">
        <v>12020732</v>
      </c>
      <c r="B66" s="79" t="s">
        <v>55</v>
      </c>
      <c r="C66" s="80">
        <v>128300</v>
      </c>
      <c r="D66" s="80">
        <v>238325</v>
      </c>
      <c r="E66" s="80">
        <v>110025</v>
      </c>
      <c r="F66" s="81">
        <v>115300</v>
      </c>
    </row>
    <row r="67" spans="1:6" x14ac:dyDescent="0.25">
      <c r="A67" s="74">
        <v>12020734</v>
      </c>
      <c r="B67" s="79" t="s">
        <v>56</v>
      </c>
      <c r="C67" s="80">
        <v>933700</v>
      </c>
      <c r="D67" s="80">
        <v>4362500</v>
      </c>
      <c r="E67" s="80">
        <v>3428800</v>
      </c>
      <c r="F67" s="81">
        <v>600000</v>
      </c>
    </row>
    <row r="68" spans="1:6" x14ac:dyDescent="0.25">
      <c r="A68" s="74">
        <v>12020735</v>
      </c>
      <c r="B68" s="79" t="s">
        <v>57</v>
      </c>
      <c r="C68" s="80">
        <v>2439885</v>
      </c>
      <c r="D68" s="80">
        <v>2327659</v>
      </c>
      <c r="E68" s="80">
        <v>-112226</v>
      </c>
      <c r="F68" s="81">
        <v>1633130</v>
      </c>
    </row>
    <row r="69" spans="1:6" x14ac:dyDescent="0.25">
      <c r="A69" s="74">
        <v>12020796</v>
      </c>
      <c r="B69" s="79" t="s">
        <v>58</v>
      </c>
      <c r="C69" s="80">
        <v>11418159.859999999</v>
      </c>
      <c r="D69" s="80">
        <v>25731790</v>
      </c>
      <c r="E69" s="80">
        <v>14313630.140000001</v>
      </c>
      <c r="F69" s="81">
        <v>16689945.9</v>
      </c>
    </row>
    <row r="70" spans="1:6" x14ac:dyDescent="0.25">
      <c r="A70" s="74">
        <v>12020106</v>
      </c>
      <c r="B70" s="79" t="s">
        <v>59</v>
      </c>
      <c r="C70" s="80">
        <v>27765</v>
      </c>
      <c r="D70" s="80">
        <v>22088</v>
      </c>
      <c r="E70" s="80">
        <v>-5677</v>
      </c>
      <c r="F70" s="81">
        <v>16500</v>
      </c>
    </row>
    <row r="71" spans="1:6" x14ac:dyDescent="0.25">
      <c r="A71" s="74">
        <v>12020439</v>
      </c>
      <c r="B71" s="79" t="s">
        <v>60</v>
      </c>
      <c r="C71" s="80">
        <v>3209530</v>
      </c>
      <c r="D71" s="80">
        <v>15464040</v>
      </c>
      <c r="E71" s="80">
        <v>12254510</v>
      </c>
      <c r="F71" s="81">
        <v>6750500</v>
      </c>
    </row>
    <row r="72" spans="1:6" x14ac:dyDescent="0.25">
      <c r="A72" s="74">
        <v>12020443</v>
      </c>
      <c r="B72" s="79" t="s">
        <v>61</v>
      </c>
      <c r="C72" s="80">
        <v>550020</v>
      </c>
      <c r="D72" s="80">
        <v>368885</v>
      </c>
      <c r="E72" s="80">
        <v>-181135</v>
      </c>
      <c r="F72" s="81">
        <v>286870</v>
      </c>
    </row>
    <row r="73" spans="1:6" x14ac:dyDescent="0.25">
      <c r="A73" s="74">
        <v>12020444</v>
      </c>
      <c r="B73" s="79" t="s">
        <v>62</v>
      </c>
      <c r="C73" s="80">
        <v>750400</v>
      </c>
      <c r="D73" s="80">
        <v>673504</v>
      </c>
      <c r="E73" s="80">
        <v>-76896</v>
      </c>
      <c r="F73" s="81">
        <v>482270</v>
      </c>
    </row>
    <row r="74" spans="1:6" x14ac:dyDescent="0.25">
      <c r="A74" s="74">
        <v>12020604</v>
      </c>
      <c r="B74" s="79" t="s">
        <v>63</v>
      </c>
      <c r="C74" s="80">
        <v>0</v>
      </c>
      <c r="D74" s="80">
        <v>16973</v>
      </c>
      <c r="E74" s="80">
        <v>16973</v>
      </c>
      <c r="F74" s="81">
        <v>7300</v>
      </c>
    </row>
    <row r="75" spans="1:6" x14ac:dyDescent="0.25">
      <c r="A75" s="74">
        <v>12020605</v>
      </c>
      <c r="B75" s="79" t="s">
        <v>64</v>
      </c>
      <c r="C75" s="80">
        <v>97100</v>
      </c>
      <c r="D75" s="80">
        <v>0</v>
      </c>
      <c r="E75" s="80">
        <v>-97100</v>
      </c>
      <c r="F75" s="81">
        <v>64500</v>
      </c>
    </row>
    <row r="76" spans="1:6" x14ac:dyDescent="0.25">
      <c r="A76" s="74">
        <v>12020716</v>
      </c>
      <c r="B76" s="79" t="s">
        <v>65</v>
      </c>
      <c r="C76" s="80">
        <v>4000</v>
      </c>
      <c r="D76" s="80">
        <v>22088</v>
      </c>
      <c r="E76" s="80">
        <v>18088</v>
      </c>
      <c r="F76" s="81">
        <v>12500</v>
      </c>
    </row>
    <row r="77" spans="1:6" x14ac:dyDescent="0.25">
      <c r="A77" s="74">
        <v>12020762</v>
      </c>
      <c r="B77" s="79" t="s">
        <v>66</v>
      </c>
      <c r="C77" s="80">
        <v>11030642.5</v>
      </c>
      <c r="D77" s="80">
        <v>1666037</v>
      </c>
      <c r="E77" s="80">
        <v>-9364605.5</v>
      </c>
      <c r="F77" s="81">
        <v>716575</v>
      </c>
    </row>
    <row r="78" spans="1:6" ht="31.5" x14ac:dyDescent="0.25">
      <c r="A78" s="74">
        <v>12021404</v>
      </c>
      <c r="B78" s="79" t="s">
        <v>67</v>
      </c>
      <c r="C78" s="80">
        <v>785000</v>
      </c>
      <c r="D78" s="80">
        <v>2263969</v>
      </c>
      <c r="E78" s="80">
        <v>1478969</v>
      </c>
      <c r="F78" s="81">
        <v>1289250</v>
      </c>
    </row>
    <row r="79" spans="1:6" ht="31.5" x14ac:dyDescent="0.25">
      <c r="A79" s="74">
        <v>12021405</v>
      </c>
      <c r="B79" s="79" t="s">
        <v>68</v>
      </c>
      <c r="C79" s="80">
        <v>5000</v>
      </c>
      <c r="D79" s="80">
        <v>81375</v>
      </c>
      <c r="E79" s="80">
        <v>76375</v>
      </c>
      <c r="F79" s="81">
        <v>65000</v>
      </c>
    </row>
    <row r="80" spans="1:6" x14ac:dyDescent="0.25">
      <c r="A80" s="74">
        <v>12020623</v>
      </c>
      <c r="B80" s="79" t="s">
        <v>69</v>
      </c>
      <c r="C80" s="80">
        <v>775000</v>
      </c>
      <c r="D80" s="80">
        <v>5983388</v>
      </c>
      <c r="E80" s="80">
        <v>5208388</v>
      </c>
      <c r="F80" s="81">
        <v>3504554.99</v>
      </c>
    </row>
    <row r="81" spans="1:6" x14ac:dyDescent="0.25">
      <c r="A81" s="74">
        <v>12020459</v>
      </c>
      <c r="B81" s="79" t="s">
        <v>70</v>
      </c>
      <c r="C81" s="80">
        <v>70407528.640000001</v>
      </c>
      <c r="D81" s="80">
        <v>100306900</v>
      </c>
      <c r="E81" s="80">
        <v>29899371.359999999</v>
      </c>
      <c r="F81" s="81">
        <v>54732605.990000002</v>
      </c>
    </row>
    <row r="82" spans="1:6" x14ac:dyDescent="0.25">
      <c r="A82" s="74">
        <v>12020460</v>
      </c>
      <c r="B82" s="79" t="s">
        <v>71</v>
      </c>
      <c r="C82" s="80">
        <v>620000</v>
      </c>
      <c r="D82" s="80">
        <v>2586708</v>
      </c>
      <c r="E82" s="80">
        <v>1966708</v>
      </c>
      <c r="F82" s="81">
        <v>1228562.5</v>
      </c>
    </row>
    <row r="83" spans="1:6" x14ac:dyDescent="0.25">
      <c r="A83" s="74">
        <v>12020723</v>
      </c>
      <c r="B83" s="79" t="s">
        <v>72</v>
      </c>
      <c r="C83" s="80">
        <v>32909414.539999999</v>
      </c>
      <c r="D83" s="80">
        <v>106350533</v>
      </c>
      <c r="E83" s="80">
        <v>73441118.459999993</v>
      </c>
      <c r="F83" s="81">
        <v>29566678.48</v>
      </c>
    </row>
    <row r="84" spans="1:6" x14ac:dyDescent="0.25">
      <c r="A84" s="74">
        <v>12020430</v>
      </c>
      <c r="B84" s="79" t="s">
        <v>73</v>
      </c>
      <c r="C84" s="80">
        <v>52670</v>
      </c>
      <c r="D84" s="80">
        <v>75772</v>
      </c>
      <c r="E84" s="80">
        <v>23102</v>
      </c>
      <c r="F84" s="81">
        <v>42490</v>
      </c>
    </row>
    <row r="85" spans="1:6" x14ac:dyDescent="0.25">
      <c r="A85" s="74">
        <v>12020461</v>
      </c>
      <c r="B85" s="79" t="s">
        <v>74</v>
      </c>
      <c r="C85" s="80">
        <v>38600</v>
      </c>
      <c r="D85" s="80">
        <v>84281</v>
      </c>
      <c r="E85" s="80">
        <v>45681</v>
      </c>
      <c r="F85" s="81">
        <v>46050</v>
      </c>
    </row>
    <row r="86" spans="1:6" x14ac:dyDescent="0.25">
      <c r="A86" s="74">
        <v>12020440</v>
      </c>
      <c r="B86" s="79" t="s">
        <v>75</v>
      </c>
      <c r="C86" s="80">
        <v>1878500</v>
      </c>
      <c r="D86" s="80">
        <v>1767000</v>
      </c>
      <c r="E86" s="80">
        <v>-111500</v>
      </c>
      <c r="F86" s="81">
        <v>820000</v>
      </c>
    </row>
    <row r="87" spans="1:6" x14ac:dyDescent="0.25">
      <c r="A87" s="74">
        <v>12020468</v>
      </c>
      <c r="B87" s="79" t="s">
        <v>76</v>
      </c>
      <c r="C87" s="80">
        <v>675000</v>
      </c>
      <c r="D87" s="80">
        <v>2042048</v>
      </c>
      <c r="E87" s="80">
        <v>1367048</v>
      </c>
      <c r="F87" s="81">
        <v>1133300</v>
      </c>
    </row>
    <row r="88" spans="1:6" x14ac:dyDescent="0.25">
      <c r="A88" s="74">
        <v>12020469</v>
      </c>
      <c r="B88" s="79" t="s">
        <v>77</v>
      </c>
      <c r="C88" s="80">
        <v>3660000</v>
      </c>
      <c r="D88" s="80">
        <v>2999250</v>
      </c>
      <c r="E88" s="80">
        <v>-660750</v>
      </c>
      <c r="F88" s="81">
        <v>1455000</v>
      </c>
    </row>
    <row r="89" spans="1:6" x14ac:dyDescent="0.25">
      <c r="A89" s="74">
        <v>12020422</v>
      </c>
      <c r="B89" s="79" t="s">
        <v>78</v>
      </c>
      <c r="C89" s="80">
        <v>2780382.3</v>
      </c>
      <c r="D89" s="80">
        <v>12094253</v>
      </c>
      <c r="E89" s="80">
        <v>9313870.6999999993</v>
      </c>
      <c r="F89" s="81">
        <v>6411725.6200000001</v>
      </c>
    </row>
    <row r="90" spans="1:6" x14ac:dyDescent="0.25">
      <c r="A90" s="74">
        <v>12020423</v>
      </c>
      <c r="B90" s="79" t="s">
        <v>79</v>
      </c>
      <c r="C90" s="80">
        <v>947714.17</v>
      </c>
      <c r="D90" s="80">
        <v>2964252</v>
      </c>
      <c r="E90" s="80">
        <v>2016537.83</v>
      </c>
      <c r="F90" s="81">
        <v>1671737.37</v>
      </c>
    </row>
    <row r="91" spans="1:6" x14ac:dyDescent="0.25">
      <c r="A91" s="74">
        <v>12020503</v>
      </c>
      <c r="B91" s="79" t="s">
        <v>80</v>
      </c>
      <c r="C91" s="80">
        <v>4328294.12</v>
      </c>
      <c r="D91" s="80">
        <v>8198294</v>
      </c>
      <c r="E91" s="80">
        <v>3869999.88</v>
      </c>
      <c r="F91" s="81">
        <v>4660530.68</v>
      </c>
    </row>
    <row r="92" spans="1:6" x14ac:dyDescent="0.25">
      <c r="A92" s="74">
        <v>12020414</v>
      </c>
      <c r="B92" s="79" t="s">
        <v>81</v>
      </c>
      <c r="C92" s="80">
        <v>305000</v>
      </c>
      <c r="D92" s="80">
        <v>604500</v>
      </c>
      <c r="E92" s="80">
        <v>299500</v>
      </c>
      <c r="F92" s="81">
        <v>297000</v>
      </c>
    </row>
    <row r="93" spans="1:6" x14ac:dyDescent="0.25">
      <c r="A93" s="74">
        <v>12020416</v>
      </c>
      <c r="B93" s="79" t="s">
        <v>82</v>
      </c>
      <c r="C93" s="80">
        <v>5578000</v>
      </c>
      <c r="D93" s="80">
        <v>4280095</v>
      </c>
      <c r="E93" s="80">
        <v>-1297905</v>
      </c>
      <c r="F93" s="81">
        <v>2974901.22</v>
      </c>
    </row>
    <row r="94" spans="1:6" x14ac:dyDescent="0.25">
      <c r="A94" s="74">
        <v>12020742</v>
      </c>
      <c r="B94" s="79" t="s">
        <v>83</v>
      </c>
      <c r="C94" s="80">
        <v>8625835</v>
      </c>
      <c r="D94" s="80">
        <v>13021540</v>
      </c>
      <c r="E94" s="80">
        <v>4395705</v>
      </c>
      <c r="F94" s="81">
        <v>6706464.8799999999</v>
      </c>
    </row>
    <row r="95" spans="1:6" x14ac:dyDescent="0.25">
      <c r="A95" s="74">
        <v>12020417</v>
      </c>
      <c r="B95" s="79" t="s">
        <v>84</v>
      </c>
      <c r="C95" s="80">
        <v>180825549.12</v>
      </c>
      <c r="D95" s="80">
        <v>200000000</v>
      </c>
      <c r="E95" s="80">
        <v>19174450.879999999</v>
      </c>
      <c r="F95" s="81">
        <v>297384570.66000003</v>
      </c>
    </row>
    <row r="96" spans="1:6" x14ac:dyDescent="0.25">
      <c r="A96" s="74">
        <v>12020418</v>
      </c>
      <c r="B96" s="79" t="s">
        <v>85</v>
      </c>
      <c r="C96" s="80">
        <v>12539970.15</v>
      </c>
      <c r="D96" s="80">
        <v>1483350</v>
      </c>
      <c r="E96" s="80">
        <v>-11056620.15</v>
      </c>
      <c r="F96" s="81">
        <v>920492</v>
      </c>
    </row>
    <row r="97" spans="1:6" x14ac:dyDescent="0.25">
      <c r="A97" s="74">
        <v>12020482</v>
      </c>
      <c r="B97" s="79" t="s">
        <v>86</v>
      </c>
      <c r="C97" s="80">
        <v>1585000</v>
      </c>
      <c r="D97" s="80">
        <v>3065513</v>
      </c>
      <c r="E97" s="80">
        <v>1480513</v>
      </c>
      <c r="F97" s="81">
        <v>1653500</v>
      </c>
    </row>
    <row r="98" spans="1:6" x14ac:dyDescent="0.25">
      <c r="A98" s="74">
        <v>12020781</v>
      </c>
      <c r="B98" s="79" t="s">
        <v>87</v>
      </c>
      <c r="C98" s="80">
        <v>11374361</v>
      </c>
      <c r="D98" s="80">
        <v>692420</v>
      </c>
      <c r="E98" s="80">
        <v>-10681941</v>
      </c>
      <c r="F98" s="81">
        <v>5602975</v>
      </c>
    </row>
    <row r="99" spans="1:6" x14ac:dyDescent="0.25">
      <c r="A99" s="74">
        <v>12020797</v>
      </c>
      <c r="B99" s="79" t="s">
        <v>88</v>
      </c>
      <c r="C99" s="80">
        <v>41272209</v>
      </c>
      <c r="D99" s="80">
        <v>35948685</v>
      </c>
      <c r="E99" s="80">
        <v>-5323524</v>
      </c>
      <c r="F99" s="81">
        <v>63222350</v>
      </c>
    </row>
    <row r="100" spans="1:6" x14ac:dyDescent="0.25">
      <c r="A100" s="74">
        <v>12020457</v>
      </c>
      <c r="B100" s="79" t="s">
        <v>89</v>
      </c>
      <c r="C100" s="80">
        <v>12000</v>
      </c>
      <c r="D100" s="80">
        <v>200000</v>
      </c>
      <c r="E100" s="80">
        <v>188000</v>
      </c>
      <c r="F100" s="81">
        <v>24300</v>
      </c>
    </row>
    <row r="101" spans="1:6" x14ac:dyDescent="0.25">
      <c r="A101" s="74">
        <v>12020412</v>
      </c>
      <c r="B101" s="79" t="s">
        <v>90</v>
      </c>
      <c r="C101" s="80">
        <v>1640698</v>
      </c>
      <c r="D101" s="80">
        <v>2677855</v>
      </c>
      <c r="E101" s="80">
        <v>1037157</v>
      </c>
      <c r="F101" s="81">
        <v>1320370.71</v>
      </c>
    </row>
    <row r="102" spans="1:6" x14ac:dyDescent="0.25">
      <c r="A102" s="74">
        <v>12020415</v>
      </c>
      <c r="B102" s="79" t="s">
        <v>91</v>
      </c>
      <c r="C102" s="80">
        <v>2363900</v>
      </c>
      <c r="D102" s="80">
        <v>2843475</v>
      </c>
      <c r="E102" s="80">
        <v>479575</v>
      </c>
      <c r="F102" s="81">
        <v>2129500</v>
      </c>
    </row>
    <row r="103" spans="1:6" x14ac:dyDescent="0.25">
      <c r="A103" s="74">
        <v>12020788</v>
      </c>
      <c r="B103" s="79" t="s">
        <v>92</v>
      </c>
      <c r="C103" s="80">
        <v>3596289</v>
      </c>
      <c r="D103" s="80">
        <v>4581831</v>
      </c>
      <c r="E103" s="80">
        <v>985542</v>
      </c>
      <c r="F103" s="81">
        <v>2608144</v>
      </c>
    </row>
    <row r="104" spans="1:6" x14ac:dyDescent="0.25">
      <c r="A104" s="74">
        <v>12020107</v>
      </c>
      <c r="B104" s="79" t="s">
        <v>93</v>
      </c>
      <c r="C104" s="80">
        <v>83500</v>
      </c>
      <c r="D104" s="80">
        <v>34875</v>
      </c>
      <c r="E104" s="80">
        <v>-48625</v>
      </c>
      <c r="F104" s="81">
        <v>43500</v>
      </c>
    </row>
    <row r="105" spans="1:6" x14ac:dyDescent="0.25">
      <c r="A105" s="74">
        <v>12020603</v>
      </c>
      <c r="B105" s="79" t="s">
        <v>94</v>
      </c>
      <c r="C105" s="80">
        <v>70402.5</v>
      </c>
      <c r="D105" s="80">
        <v>699581</v>
      </c>
      <c r="E105" s="80">
        <v>629178.5</v>
      </c>
      <c r="F105" s="81">
        <v>472555</v>
      </c>
    </row>
    <row r="106" spans="1:6" x14ac:dyDescent="0.25">
      <c r="A106" s="74">
        <v>12020713</v>
      </c>
      <c r="B106" s="79" t="s">
        <v>95</v>
      </c>
      <c r="C106" s="80">
        <v>0</v>
      </c>
      <c r="D106" s="80">
        <v>11625</v>
      </c>
      <c r="E106" s="80">
        <v>11625</v>
      </c>
      <c r="F106" s="81">
        <v>5000</v>
      </c>
    </row>
    <row r="107" spans="1:6" ht="16.5" thickBot="1" x14ac:dyDescent="0.3">
      <c r="A107" s="82">
        <v>12020718</v>
      </c>
      <c r="B107" s="83" t="s">
        <v>96</v>
      </c>
      <c r="C107" s="84">
        <v>5634000</v>
      </c>
      <c r="D107" s="84">
        <v>3138750</v>
      </c>
      <c r="E107" s="84">
        <v>-2495250</v>
      </c>
      <c r="F107" s="85">
        <v>1733363.8</v>
      </c>
    </row>
    <row r="108" spans="1:6" ht="16.5" thickBot="1" x14ac:dyDescent="0.3">
      <c r="A108" s="590"/>
      <c r="B108" s="591"/>
      <c r="C108" s="591"/>
      <c r="D108" s="591"/>
      <c r="E108" s="591"/>
      <c r="F108" s="592"/>
    </row>
    <row r="109" spans="1:6" ht="19.5" thickBot="1" x14ac:dyDescent="0.35">
      <c r="A109" s="596" t="s">
        <v>752</v>
      </c>
      <c r="B109" s="597"/>
      <c r="C109" s="597"/>
      <c r="D109" s="597"/>
      <c r="E109" s="597"/>
      <c r="F109" s="598"/>
    </row>
    <row r="110" spans="1:6" ht="19.5" thickBot="1" x14ac:dyDescent="0.35">
      <c r="A110" s="596" t="s">
        <v>707</v>
      </c>
      <c r="B110" s="597"/>
      <c r="C110" s="597"/>
      <c r="D110" s="597"/>
      <c r="E110" s="597"/>
      <c r="F110" s="598"/>
    </row>
    <row r="111" spans="1:6" ht="19.5" thickBot="1" x14ac:dyDescent="0.35">
      <c r="A111" s="596" t="s">
        <v>717</v>
      </c>
      <c r="B111" s="597"/>
      <c r="C111" s="597"/>
      <c r="D111" s="597"/>
      <c r="E111" s="597"/>
      <c r="F111" s="598"/>
    </row>
    <row r="112" spans="1:6" ht="19.5" thickBot="1" x14ac:dyDescent="0.35">
      <c r="A112" s="596"/>
      <c r="B112" s="597"/>
      <c r="C112" s="597"/>
      <c r="D112" s="597"/>
      <c r="E112" s="597"/>
      <c r="F112" s="598"/>
    </row>
    <row r="113" spans="1:6" ht="19.5" thickBot="1" x14ac:dyDescent="0.35">
      <c r="A113" s="599" t="s">
        <v>957</v>
      </c>
      <c r="B113" s="600"/>
      <c r="C113" s="600"/>
      <c r="D113" s="600"/>
      <c r="E113" s="600"/>
      <c r="F113" s="601"/>
    </row>
    <row r="114" spans="1:6" ht="19.5" thickBot="1" x14ac:dyDescent="0.35">
      <c r="A114" s="602" t="s">
        <v>836</v>
      </c>
      <c r="B114" s="604" t="s">
        <v>678</v>
      </c>
      <c r="C114" s="596" t="s">
        <v>699</v>
      </c>
      <c r="D114" s="597"/>
      <c r="E114" s="598"/>
      <c r="F114" s="93" t="s">
        <v>700</v>
      </c>
    </row>
    <row r="115" spans="1:6" ht="19.5" thickBot="1" x14ac:dyDescent="0.35">
      <c r="A115" s="603"/>
      <c r="B115" s="605"/>
      <c r="C115" s="94" t="s">
        <v>762</v>
      </c>
      <c r="D115" s="95" t="s">
        <v>763</v>
      </c>
      <c r="E115" s="96" t="s">
        <v>764</v>
      </c>
      <c r="F115" s="97" t="s">
        <v>762</v>
      </c>
    </row>
    <row r="116" spans="1:6" x14ac:dyDescent="0.25">
      <c r="A116" s="86">
        <v>12020425</v>
      </c>
      <c r="B116" s="79" t="s">
        <v>97</v>
      </c>
      <c r="C116" s="80">
        <v>814496</v>
      </c>
      <c r="D116" s="80">
        <v>471208</v>
      </c>
      <c r="E116" s="80">
        <v>-343288</v>
      </c>
      <c r="F116" s="81">
        <v>399970</v>
      </c>
    </row>
    <row r="117" spans="1:6" x14ac:dyDescent="0.25">
      <c r="A117" s="74">
        <v>12020775</v>
      </c>
      <c r="B117" s="79" t="s">
        <v>98</v>
      </c>
      <c r="C117" s="80">
        <v>140000</v>
      </c>
      <c r="D117" s="80">
        <v>186000</v>
      </c>
      <c r="E117" s="80">
        <v>46000</v>
      </c>
      <c r="F117" s="81">
        <v>80000</v>
      </c>
    </row>
    <row r="118" spans="1:6" x14ac:dyDescent="0.25">
      <c r="A118" s="74">
        <v>12020776</v>
      </c>
      <c r="B118" s="79" t="s">
        <v>99</v>
      </c>
      <c r="C118" s="80">
        <v>8001100</v>
      </c>
      <c r="D118" s="80">
        <v>508352415</v>
      </c>
      <c r="E118" s="80">
        <v>500351315</v>
      </c>
      <c r="F118" s="81">
        <v>308475355</v>
      </c>
    </row>
    <row r="119" spans="1:6" x14ac:dyDescent="0.25">
      <c r="A119" s="74">
        <v>12020752</v>
      </c>
      <c r="B119" s="79" t="s">
        <v>100</v>
      </c>
      <c r="C119" s="80">
        <v>98413906.200000003</v>
      </c>
      <c r="D119" s="80">
        <v>264893407</v>
      </c>
      <c r="E119" s="80">
        <v>166479500.80000001</v>
      </c>
      <c r="F119" s="81">
        <v>162307748.12</v>
      </c>
    </row>
    <row r="120" spans="1:6" x14ac:dyDescent="0.25">
      <c r="A120" s="74">
        <v>12021408</v>
      </c>
      <c r="B120" s="79" t="s">
        <v>101</v>
      </c>
      <c r="C120" s="80">
        <v>0</v>
      </c>
      <c r="D120" s="80">
        <v>787826</v>
      </c>
      <c r="E120" s="80">
        <v>787826</v>
      </c>
      <c r="F120" s="81">
        <v>338850</v>
      </c>
    </row>
    <row r="121" spans="1:6" x14ac:dyDescent="0.25">
      <c r="A121" s="74">
        <v>12021410</v>
      </c>
      <c r="B121" s="79" t="s">
        <v>102</v>
      </c>
      <c r="C121" s="80">
        <v>0</v>
      </c>
      <c r="D121" s="80">
        <v>0</v>
      </c>
      <c r="E121" s="80">
        <v>0</v>
      </c>
      <c r="F121" s="81">
        <v>209797.08</v>
      </c>
    </row>
    <row r="122" spans="1:6" x14ac:dyDescent="0.25">
      <c r="A122" s="74">
        <v>12020409</v>
      </c>
      <c r="B122" s="79" t="s">
        <v>103</v>
      </c>
      <c r="C122" s="80">
        <v>1472977141.3499999</v>
      </c>
      <c r="D122" s="80">
        <v>1818653092</v>
      </c>
      <c r="E122" s="80">
        <v>345675950.64999998</v>
      </c>
      <c r="F122" s="81">
        <v>865259198.26999998</v>
      </c>
    </row>
    <row r="123" spans="1:6" x14ac:dyDescent="0.25">
      <c r="A123" s="74">
        <v>12020764</v>
      </c>
      <c r="B123" s="79" t="s">
        <v>104</v>
      </c>
      <c r="C123" s="80">
        <v>47500</v>
      </c>
      <c r="D123" s="80">
        <v>200000</v>
      </c>
      <c r="E123" s="80">
        <v>152500</v>
      </c>
      <c r="F123" s="81">
        <v>294500</v>
      </c>
    </row>
    <row r="124" spans="1:6" x14ac:dyDescent="0.25">
      <c r="A124" s="74">
        <v>12020121</v>
      </c>
      <c r="B124" s="79" t="s">
        <v>105</v>
      </c>
      <c r="C124" s="80">
        <v>0</v>
      </c>
      <c r="D124" s="80">
        <v>150000</v>
      </c>
      <c r="E124" s="80">
        <v>150000</v>
      </c>
      <c r="F124" s="81">
        <v>15000</v>
      </c>
    </row>
    <row r="125" spans="1:6" x14ac:dyDescent="0.25">
      <c r="A125" s="74">
        <v>12020102</v>
      </c>
      <c r="B125" s="79" t="s">
        <v>106</v>
      </c>
      <c r="C125" s="80">
        <v>28650000</v>
      </c>
      <c r="D125" s="80">
        <v>31742876</v>
      </c>
      <c r="E125" s="80">
        <v>3092876</v>
      </c>
      <c r="F125" s="81">
        <v>21525404.32</v>
      </c>
    </row>
    <row r="126" spans="1:6" x14ac:dyDescent="0.25">
      <c r="A126" s="74">
        <v>12020103</v>
      </c>
      <c r="B126" s="79" t="s">
        <v>107</v>
      </c>
      <c r="C126" s="80">
        <v>4573350</v>
      </c>
      <c r="D126" s="80">
        <v>10147500</v>
      </c>
      <c r="E126" s="80">
        <v>5574150</v>
      </c>
      <c r="F126" s="81">
        <v>5470950</v>
      </c>
    </row>
    <row r="127" spans="1:6" x14ac:dyDescent="0.25">
      <c r="A127" s="74">
        <v>12020114</v>
      </c>
      <c r="B127" s="79" t="s">
        <v>108</v>
      </c>
      <c r="C127" s="80">
        <v>54742050</v>
      </c>
      <c r="D127" s="80">
        <v>47785691</v>
      </c>
      <c r="E127" s="80">
        <v>-6956359</v>
      </c>
      <c r="F127" s="81">
        <v>40466100</v>
      </c>
    </row>
    <row r="128" spans="1:6" x14ac:dyDescent="0.25">
      <c r="A128" s="74">
        <v>12020402</v>
      </c>
      <c r="B128" s="79" t="s">
        <v>109</v>
      </c>
      <c r="C128" s="80">
        <v>24822300</v>
      </c>
      <c r="D128" s="80">
        <v>65985000</v>
      </c>
      <c r="E128" s="80">
        <v>41162700</v>
      </c>
      <c r="F128" s="81">
        <v>32200000</v>
      </c>
    </row>
    <row r="129" spans="1:6" x14ac:dyDescent="0.25">
      <c r="A129" s="74">
        <v>12020403</v>
      </c>
      <c r="B129" s="79" t="s">
        <v>110</v>
      </c>
      <c r="C129" s="80">
        <v>31690000</v>
      </c>
      <c r="D129" s="80">
        <v>35500496</v>
      </c>
      <c r="E129" s="80">
        <v>3810496</v>
      </c>
      <c r="F129" s="81">
        <v>26343634.649999999</v>
      </c>
    </row>
    <row r="130" spans="1:6" x14ac:dyDescent="0.25">
      <c r="A130" s="74">
        <v>12020404</v>
      </c>
      <c r="B130" s="79" t="s">
        <v>111</v>
      </c>
      <c r="C130" s="80">
        <v>33697790.939999998</v>
      </c>
      <c r="D130" s="80">
        <v>21433871</v>
      </c>
      <c r="E130" s="80">
        <v>-12263919.939999999</v>
      </c>
      <c r="F130" s="81">
        <v>12840150</v>
      </c>
    </row>
    <row r="131" spans="1:6" x14ac:dyDescent="0.25">
      <c r="A131" s="74">
        <v>12021507</v>
      </c>
      <c r="B131" s="79" t="s">
        <v>112</v>
      </c>
      <c r="C131" s="80">
        <v>13354000</v>
      </c>
      <c r="D131" s="80">
        <v>63973800</v>
      </c>
      <c r="E131" s="80">
        <v>50619800</v>
      </c>
      <c r="F131" s="81">
        <v>33048000</v>
      </c>
    </row>
    <row r="132" spans="1:6" x14ac:dyDescent="0.25">
      <c r="A132" s="74">
        <v>12020433</v>
      </c>
      <c r="B132" s="79" t="s">
        <v>113</v>
      </c>
      <c r="C132" s="80">
        <v>2211899</v>
      </c>
      <c r="D132" s="80">
        <v>458097</v>
      </c>
      <c r="E132" s="80">
        <v>-1753802</v>
      </c>
      <c r="F132" s="81">
        <v>587031</v>
      </c>
    </row>
    <row r="133" spans="1:6" x14ac:dyDescent="0.25">
      <c r="A133" s="74">
        <v>12020501</v>
      </c>
      <c r="B133" s="79" t="s">
        <v>114</v>
      </c>
      <c r="C133" s="80">
        <v>605240</v>
      </c>
      <c r="D133" s="80">
        <v>8091</v>
      </c>
      <c r="E133" s="80">
        <v>-597149</v>
      </c>
      <c r="F133" s="81">
        <v>3480</v>
      </c>
    </row>
    <row r="134" spans="1:6" x14ac:dyDescent="0.25">
      <c r="A134" s="74">
        <v>12020107</v>
      </c>
      <c r="B134" s="79" t="s">
        <v>115</v>
      </c>
      <c r="C134" s="80">
        <v>39013858.710000001</v>
      </c>
      <c r="D134" s="80">
        <v>0</v>
      </c>
      <c r="E134" s="80">
        <v>-39013858.710000001</v>
      </c>
      <c r="F134" s="81">
        <v>31492677.390000001</v>
      </c>
    </row>
    <row r="135" spans="1:6" x14ac:dyDescent="0.25">
      <c r="A135" s="74">
        <v>12020437</v>
      </c>
      <c r="B135" s="79" t="s">
        <v>116</v>
      </c>
      <c r="C135" s="80">
        <v>42000</v>
      </c>
      <c r="D135" s="80">
        <v>279000</v>
      </c>
      <c r="E135" s="80">
        <v>237000</v>
      </c>
      <c r="F135" s="81">
        <v>120000</v>
      </c>
    </row>
    <row r="136" spans="1:6" x14ac:dyDescent="0.25">
      <c r="A136" s="74">
        <v>12020465</v>
      </c>
      <c r="B136" s="79" t="s">
        <v>117</v>
      </c>
      <c r="C136" s="80">
        <v>212660.76</v>
      </c>
      <c r="D136" s="80">
        <v>1685625</v>
      </c>
      <c r="E136" s="80">
        <v>1472964.24</v>
      </c>
      <c r="F136" s="81">
        <v>729000</v>
      </c>
    </row>
    <row r="137" spans="1:6" x14ac:dyDescent="0.25">
      <c r="A137" s="74">
        <v>12020602</v>
      </c>
      <c r="B137" s="79" t="s">
        <v>118</v>
      </c>
      <c r="C137" s="80">
        <v>0</v>
      </c>
      <c r="D137" s="80">
        <v>8951</v>
      </c>
      <c r="E137" s="80">
        <v>8951</v>
      </c>
      <c r="F137" s="81">
        <v>3850</v>
      </c>
    </row>
    <row r="138" spans="1:6" x14ac:dyDescent="0.25">
      <c r="A138" s="74">
        <v>12020712</v>
      </c>
      <c r="B138" s="79" t="s">
        <v>119</v>
      </c>
      <c r="C138" s="80">
        <v>0</v>
      </c>
      <c r="D138" s="80">
        <v>1860</v>
      </c>
      <c r="E138" s="80">
        <v>1860</v>
      </c>
      <c r="F138" s="81">
        <v>4300</v>
      </c>
    </row>
    <row r="139" spans="1:6" x14ac:dyDescent="0.25">
      <c r="A139" s="74">
        <v>12020750</v>
      </c>
      <c r="B139" s="79" t="s">
        <v>120</v>
      </c>
      <c r="C139" s="80">
        <v>536000</v>
      </c>
      <c r="D139" s="80">
        <v>803288</v>
      </c>
      <c r="E139" s="80">
        <v>267288</v>
      </c>
      <c r="F139" s="81">
        <v>375500</v>
      </c>
    </row>
    <row r="140" spans="1:6" x14ac:dyDescent="0.25">
      <c r="A140" s="74">
        <v>12021403</v>
      </c>
      <c r="B140" s="79" t="s">
        <v>121</v>
      </c>
      <c r="C140" s="80">
        <v>450000</v>
      </c>
      <c r="D140" s="80">
        <v>81375</v>
      </c>
      <c r="E140" s="80">
        <v>-368625</v>
      </c>
      <c r="F140" s="81">
        <v>35000</v>
      </c>
    </row>
    <row r="141" spans="1:6" x14ac:dyDescent="0.25">
      <c r="A141" s="74">
        <v>12020644</v>
      </c>
      <c r="B141" s="79" t="s">
        <v>122</v>
      </c>
      <c r="C141" s="80">
        <v>28000</v>
      </c>
      <c r="D141" s="80">
        <v>57550</v>
      </c>
      <c r="E141" s="80">
        <v>29550</v>
      </c>
      <c r="F141" s="81">
        <v>14000</v>
      </c>
    </row>
    <row r="142" spans="1:6" x14ac:dyDescent="0.25">
      <c r="A142" s="74">
        <v>12020755</v>
      </c>
      <c r="B142" s="79" t="s">
        <v>123</v>
      </c>
      <c r="C142" s="80">
        <v>15672165.26</v>
      </c>
      <c r="D142" s="80">
        <v>10000000</v>
      </c>
      <c r="E142" s="80">
        <v>-5672165.2599999998</v>
      </c>
      <c r="F142" s="81">
        <v>9255500</v>
      </c>
    </row>
    <row r="143" spans="1:6" x14ac:dyDescent="0.25">
      <c r="A143" s="74">
        <v>12021443</v>
      </c>
      <c r="B143" s="79" t="s">
        <v>124</v>
      </c>
      <c r="C143" s="80">
        <v>0</v>
      </c>
      <c r="D143" s="80">
        <v>534750</v>
      </c>
      <c r="E143" s="80">
        <v>534750</v>
      </c>
      <c r="F143" s="81">
        <v>230000</v>
      </c>
    </row>
    <row r="144" spans="1:6" x14ac:dyDescent="0.25">
      <c r="A144" s="74">
        <v>12020759</v>
      </c>
      <c r="B144" s="79" t="s">
        <v>125</v>
      </c>
      <c r="C144" s="80">
        <v>35770500</v>
      </c>
      <c r="D144" s="80">
        <v>18600</v>
      </c>
      <c r="E144" s="80">
        <v>-35751900</v>
      </c>
      <c r="F144" s="81">
        <v>8000</v>
      </c>
    </row>
    <row r="145" spans="1:6" x14ac:dyDescent="0.25">
      <c r="A145" s="74">
        <v>12020720</v>
      </c>
      <c r="B145" s="79" t="s">
        <v>126</v>
      </c>
      <c r="C145" s="80">
        <v>0</v>
      </c>
      <c r="D145" s="80">
        <v>395250</v>
      </c>
      <c r="E145" s="80">
        <v>395250</v>
      </c>
      <c r="F145" s="81">
        <v>170000</v>
      </c>
    </row>
    <row r="146" spans="1:6" x14ac:dyDescent="0.25">
      <c r="A146" s="74">
        <v>12020753</v>
      </c>
      <c r="B146" s="79" t="s">
        <v>127</v>
      </c>
      <c r="C146" s="80">
        <v>2459276</v>
      </c>
      <c r="D146" s="80">
        <v>1168794</v>
      </c>
      <c r="E146" s="80">
        <v>-1290482</v>
      </c>
      <c r="F146" s="81">
        <v>1527785</v>
      </c>
    </row>
    <row r="147" spans="1:6" x14ac:dyDescent="0.25">
      <c r="A147" s="74">
        <v>12020119</v>
      </c>
      <c r="B147" s="79" t="s">
        <v>128</v>
      </c>
      <c r="C147" s="80">
        <v>716500</v>
      </c>
      <c r="D147" s="80">
        <v>1206675</v>
      </c>
      <c r="E147" s="80">
        <v>490175</v>
      </c>
      <c r="F147" s="81">
        <v>777000</v>
      </c>
    </row>
    <row r="148" spans="1:6" x14ac:dyDescent="0.25">
      <c r="A148" s="74">
        <v>12020487</v>
      </c>
      <c r="B148" s="79" t="s">
        <v>129</v>
      </c>
      <c r="C148" s="80">
        <v>121400</v>
      </c>
      <c r="D148" s="80">
        <v>50802</v>
      </c>
      <c r="E148" s="80">
        <v>-70598</v>
      </c>
      <c r="F148" s="81">
        <v>155600</v>
      </c>
    </row>
    <row r="149" spans="1:6" x14ac:dyDescent="0.25">
      <c r="A149" s="74">
        <v>12020116</v>
      </c>
      <c r="B149" s="79" t="s">
        <v>130</v>
      </c>
      <c r="C149" s="80">
        <v>287500</v>
      </c>
      <c r="D149" s="80">
        <v>510338</v>
      </c>
      <c r="E149" s="80">
        <v>222838</v>
      </c>
      <c r="F149" s="81">
        <v>247000</v>
      </c>
    </row>
    <row r="150" spans="1:6" x14ac:dyDescent="0.25">
      <c r="A150" s="74">
        <v>12020761</v>
      </c>
      <c r="B150" s="79" t="s">
        <v>131</v>
      </c>
      <c r="C150" s="80">
        <v>992800</v>
      </c>
      <c r="D150" s="80">
        <v>1632150</v>
      </c>
      <c r="E150" s="80">
        <v>639350</v>
      </c>
      <c r="F150" s="81">
        <v>702000</v>
      </c>
    </row>
    <row r="151" spans="1:6" ht="20.25" customHeight="1" x14ac:dyDescent="0.25">
      <c r="A151" s="74">
        <v>12020453</v>
      </c>
      <c r="B151" s="79" t="s">
        <v>132</v>
      </c>
      <c r="C151" s="80">
        <v>6000</v>
      </c>
      <c r="D151" s="80">
        <v>32666</v>
      </c>
      <c r="E151" s="80">
        <v>26666</v>
      </c>
      <c r="F151" s="81">
        <v>57385</v>
      </c>
    </row>
    <row r="152" spans="1:6" x14ac:dyDescent="0.25">
      <c r="A152" s="74">
        <v>12021424</v>
      </c>
      <c r="B152" s="79" t="s">
        <v>133</v>
      </c>
      <c r="C152" s="80">
        <v>34400</v>
      </c>
      <c r="D152" s="80">
        <v>19274</v>
      </c>
      <c r="E152" s="80">
        <v>-15126</v>
      </c>
      <c r="F152" s="81">
        <v>584490</v>
      </c>
    </row>
    <row r="153" spans="1:6" x14ac:dyDescent="0.25">
      <c r="A153" s="74">
        <v>12020707</v>
      </c>
      <c r="B153" s="79" t="s">
        <v>134</v>
      </c>
      <c r="C153" s="80">
        <v>1170200</v>
      </c>
      <c r="D153" s="80">
        <v>188325</v>
      </c>
      <c r="E153" s="80">
        <v>-981875</v>
      </c>
      <c r="F153" s="81">
        <v>219050</v>
      </c>
    </row>
    <row r="154" spans="1:6" ht="30" customHeight="1" x14ac:dyDescent="0.25">
      <c r="A154" s="74">
        <v>12020458</v>
      </c>
      <c r="B154" s="79" t="s">
        <v>135</v>
      </c>
      <c r="C154" s="80">
        <v>0</v>
      </c>
      <c r="D154" s="80">
        <v>13950</v>
      </c>
      <c r="E154" s="80">
        <v>13950</v>
      </c>
      <c r="F154" s="81">
        <v>7500</v>
      </c>
    </row>
    <row r="155" spans="1:6" x14ac:dyDescent="0.25">
      <c r="A155" s="74">
        <v>12021414</v>
      </c>
      <c r="B155" s="79" t="s">
        <v>136</v>
      </c>
      <c r="C155" s="80">
        <v>500000</v>
      </c>
      <c r="D155" s="80">
        <v>2500000</v>
      </c>
      <c r="E155" s="80">
        <v>2000000</v>
      </c>
      <c r="F155" s="81">
        <v>335000</v>
      </c>
    </row>
    <row r="156" spans="1:6" x14ac:dyDescent="0.25">
      <c r="A156" s="74">
        <v>12020413</v>
      </c>
      <c r="B156" s="79" t="s">
        <v>137</v>
      </c>
      <c r="C156" s="80">
        <v>1350000</v>
      </c>
      <c r="D156" s="80">
        <v>81375</v>
      </c>
      <c r="E156" s="80">
        <v>-1268625</v>
      </c>
      <c r="F156" s="81">
        <v>35000</v>
      </c>
    </row>
    <row r="157" spans="1:6" x14ac:dyDescent="0.25">
      <c r="A157" s="74">
        <v>12020428</v>
      </c>
      <c r="B157" s="79" t="s">
        <v>138</v>
      </c>
      <c r="C157" s="80">
        <v>0</v>
      </c>
      <c r="D157" s="80">
        <v>140512</v>
      </c>
      <c r="E157" s="80">
        <v>140512</v>
      </c>
      <c r="F157" s="81">
        <v>60435</v>
      </c>
    </row>
    <row r="158" spans="1:6" x14ac:dyDescent="0.25">
      <c r="A158" s="74">
        <v>12020648</v>
      </c>
      <c r="B158" s="79" t="s">
        <v>139</v>
      </c>
      <c r="C158" s="80">
        <v>13232372.66</v>
      </c>
      <c r="D158" s="80">
        <v>3904719</v>
      </c>
      <c r="E158" s="80">
        <v>-9327653.6600000001</v>
      </c>
      <c r="F158" s="81">
        <v>969928.06</v>
      </c>
    </row>
    <row r="159" spans="1:6" ht="16.5" thickBot="1" x14ac:dyDescent="0.3">
      <c r="A159" s="82">
        <v>12021415</v>
      </c>
      <c r="B159" s="83" t="s">
        <v>140</v>
      </c>
      <c r="C159" s="84">
        <v>695054.15</v>
      </c>
      <c r="D159" s="84">
        <v>205763</v>
      </c>
      <c r="E159" s="84">
        <v>-489291.15</v>
      </c>
      <c r="F159" s="85">
        <v>129310</v>
      </c>
    </row>
    <row r="160" spans="1:6" ht="16.5" thickBot="1" x14ac:dyDescent="0.3">
      <c r="A160" s="590"/>
      <c r="B160" s="591"/>
      <c r="C160" s="591"/>
      <c r="D160" s="591"/>
      <c r="E160" s="591"/>
      <c r="F160" s="592"/>
    </row>
    <row r="161" spans="1:6" ht="19.5" thickBot="1" x14ac:dyDescent="0.35">
      <c r="A161" s="596" t="s">
        <v>752</v>
      </c>
      <c r="B161" s="597"/>
      <c r="C161" s="597"/>
      <c r="D161" s="597"/>
      <c r="E161" s="597"/>
      <c r="F161" s="598"/>
    </row>
    <row r="162" spans="1:6" ht="19.5" thickBot="1" x14ac:dyDescent="0.35">
      <c r="A162" s="596" t="s">
        <v>707</v>
      </c>
      <c r="B162" s="597"/>
      <c r="C162" s="597"/>
      <c r="D162" s="597"/>
      <c r="E162" s="597"/>
      <c r="F162" s="598"/>
    </row>
    <row r="163" spans="1:6" ht="19.5" thickBot="1" x14ac:dyDescent="0.35">
      <c r="A163" s="596" t="s">
        <v>717</v>
      </c>
      <c r="B163" s="597"/>
      <c r="C163" s="597"/>
      <c r="D163" s="597"/>
      <c r="E163" s="597"/>
      <c r="F163" s="598"/>
    </row>
    <row r="164" spans="1:6" ht="19.5" thickBot="1" x14ac:dyDescent="0.35">
      <c r="A164" s="596"/>
      <c r="B164" s="597"/>
      <c r="C164" s="597"/>
      <c r="D164" s="597"/>
      <c r="E164" s="597"/>
      <c r="F164" s="598"/>
    </row>
    <row r="165" spans="1:6" ht="19.5" thickBot="1" x14ac:dyDescent="0.35">
      <c r="A165" s="599" t="s">
        <v>957</v>
      </c>
      <c r="B165" s="600"/>
      <c r="C165" s="600"/>
      <c r="D165" s="600"/>
      <c r="E165" s="600"/>
      <c r="F165" s="601"/>
    </row>
    <row r="166" spans="1:6" ht="30" customHeight="1" thickBot="1" x14ac:dyDescent="0.35">
      <c r="A166" s="602" t="s">
        <v>836</v>
      </c>
      <c r="B166" s="604" t="s">
        <v>678</v>
      </c>
      <c r="C166" s="596" t="s">
        <v>699</v>
      </c>
      <c r="D166" s="597"/>
      <c r="E166" s="598"/>
      <c r="F166" s="93" t="s">
        <v>700</v>
      </c>
    </row>
    <row r="167" spans="1:6" ht="19.5" thickBot="1" x14ac:dyDescent="0.35">
      <c r="A167" s="603"/>
      <c r="B167" s="605"/>
      <c r="C167" s="94" t="s">
        <v>762</v>
      </c>
      <c r="D167" s="95" t="s">
        <v>763</v>
      </c>
      <c r="E167" s="96" t="s">
        <v>764</v>
      </c>
      <c r="F167" s="97" t="s">
        <v>762</v>
      </c>
    </row>
    <row r="168" spans="1:6" ht="19.5" customHeight="1" x14ac:dyDescent="0.25">
      <c r="A168" s="86">
        <v>12020772</v>
      </c>
      <c r="B168" s="79" t="s">
        <v>141</v>
      </c>
      <c r="C168" s="80">
        <v>389500</v>
      </c>
      <c r="D168" s="80">
        <v>939300</v>
      </c>
      <c r="E168" s="80">
        <v>549800</v>
      </c>
      <c r="F168" s="81">
        <v>475000</v>
      </c>
    </row>
    <row r="169" spans="1:6" x14ac:dyDescent="0.25">
      <c r="A169" s="74">
        <v>12020475</v>
      </c>
      <c r="B169" s="79" t="s">
        <v>142</v>
      </c>
      <c r="C169" s="80">
        <v>400315</v>
      </c>
      <c r="D169" s="80">
        <v>10000000</v>
      </c>
      <c r="E169" s="80">
        <v>9599685</v>
      </c>
      <c r="F169" s="81">
        <v>6643926.5099999998</v>
      </c>
    </row>
    <row r="170" spans="1:6" x14ac:dyDescent="0.25">
      <c r="A170" s="74">
        <v>12020636</v>
      </c>
      <c r="B170" s="79" t="s">
        <v>143</v>
      </c>
      <c r="C170" s="80">
        <v>34000</v>
      </c>
      <c r="D170" s="80">
        <v>51150</v>
      </c>
      <c r="E170" s="80">
        <v>17150</v>
      </c>
      <c r="F170" s="81">
        <v>230000</v>
      </c>
    </row>
    <row r="171" spans="1:6" ht="21.75" customHeight="1" x14ac:dyDescent="0.25">
      <c r="A171" s="74">
        <v>12020441</v>
      </c>
      <c r="B171" s="79" t="s">
        <v>144</v>
      </c>
      <c r="C171" s="80">
        <v>7000</v>
      </c>
      <c r="D171" s="80">
        <v>10000</v>
      </c>
      <c r="E171" s="80">
        <v>3000</v>
      </c>
      <c r="F171" s="81">
        <v>2000</v>
      </c>
    </row>
    <row r="172" spans="1:6" x14ac:dyDescent="0.25">
      <c r="A172" s="74">
        <v>12020424</v>
      </c>
      <c r="B172" s="79" t="s">
        <v>145</v>
      </c>
      <c r="C172" s="80">
        <v>831875</v>
      </c>
      <c r="D172" s="80">
        <v>209250</v>
      </c>
      <c r="E172" s="80">
        <v>-622625</v>
      </c>
      <c r="F172" s="81">
        <v>150000</v>
      </c>
    </row>
    <row r="173" spans="1:6" ht="21.75" customHeight="1" x14ac:dyDescent="0.25">
      <c r="A173" s="74">
        <v>12020709</v>
      </c>
      <c r="B173" s="79" t="s">
        <v>146</v>
      </c>
      <c r="C173" s="80">
        <v>185050</v>
      </c>
      <c r="D173" s="80">
        <v>230175</v>
      </c>
      <c r="E173" s="80">
        <v>45125</v>
      </c>
      <c r="F173" s="81">
        <v>410000</v>
      </c>
    </row>
    <row r="174" spans="1:6" x14ac:dyDescent="0.25">
      <c r="A174" s="74">
        <v>12020609</v>
      </c>
      <c r="B174" s="79" t="s">
        <v>147</v>
      </c>
      <c r="C174" s="80">
        <v>0</v>
      </c>
      <c r="D174" s="80">
        <v>232500</v>
      </c>
      <c r="E174" s="80">
        <v>232500</v>
      </c>
      <c r="F174" s="81">
        <v>141000</v>
      </c>
    </row>
    <row r="175" spans="1:6" x14ac:dyDescent="0.25">
      <c r="A175" s="74">
        <v>12020490</v>
      </c>
      <c r="B175" s="79" t="s">
        <v>148</v>
      </c>
      <c r="C175" s="80">
        <v>0</v>
      </c>
      <c r="D175" s="80">
        <v>465000</v>
      </c>
      <c r="E175" s="80">
        <v>465000</v>
      </c>
      <c r="F175" s="81">
        <v>295600</v>
      </c>
    </row>
    <row r="176" spans="1:6" x14ac:dyDescent="0.25">
      <c r="A176" s="74">
        <v>12020115</v>
      </c>
      <c r="B176" s="79" t="s">
        <v>149</v>
      </c>
      <c r="C176" s="80">
        <v>60000</v>
      </c>
      <c r="D176" s="80">
        <v>83700</v>
      </c>
      <c r="E176" s="80">
        <v>23700</v>
      </c>
      <c r="F176" s="81">
        <v>104900</v>
      </c>
    </row>
    <row r="177" spans="1:6" x14ac:dyDescent="0.25">
      <c r="A177" s="74">
        <v>12021104</v>
      </c>
      <c r="B177" s="79" t="s">
        <v>150</v>
      </c>
      <c r="C177" s="80">
        <v>22600</v>
      </c>
      <c r="D177" s="80">
        <v>200000</v>
      </c>
      <c r="E177" s="80">
        <v>177400</v>
      </c>
      <c r="F177" s="81">
        <v>86600</v>
      </c>
    </row>
    <row r="178" spans="1:6" x14ac:dyDescent="0.25">
      <c r="A178" s="74">
        <v>12020769</v>
      </c>
      <c r="B178" s="79" t="s">
        <v>151</v>
      </c>
      <c r="C178" s="80">
        <v>34000</v>
      </c>
      <c r="D178" s="80">
        <v>530100</v>
      </c>
      <c r="E178" s="80">
        <v>496100</v>
      </c>
      <c r="F178" s="81">
        <v>1408398.98</v>
      </c>
    </row>
    <row r="179" spans="1:6" x14ac:dyDescent="0.25">
      <c r="A179" s="74">
        <v>12020631</v>
      </c>
      <c r="B179" s="79" t="s">
        <v>152</v>
      </c>
      <c r="C179" s="80">
        <v>0</v>
      </c>
      <c r="D179" s="80">
        <v>71145</v>
      </c>
      <c r="E179" s="80">
        <v>71145</v>
      </c>
      <c r="F179" s="81">
        <v>30600</v>
      </c>
    </row>
    <row r="180" spans="1:6" x14ac:dyDescent="0.25">
      <c r="A180" s="74">
        <v>12020436</v>
      </c>
      <c r="B180" s="79" t="s">
        <v>153</v>
      </c>
      <c r="C180" s="80">
        <v>45000</v>
      </c>
      <c r="D180" s="80">
        <v>75563</v>
      </c>
      <c r="E180" s="80">
        <v>30563</v>
      </c>
      <c r="F180" s="81">
        <v>32500</v>
      </c>
    </row>
    <row r="181" spans="1:6" x14ac:dyDescent="0.25">
      <c r="A181" s="74">
        <v>12020719</v>
      </c>
      <c r="B181" s="79" t="s">
        <v>154</v>
      </c>
      <c r="C181" s="80">
        <v>15000</v>
      </c>
      <c r="D181" s="80">
        <v>34875</v>
      </c>
      <c r="E181" s="80">
        <v>19875</v>
      </c>
      <c r="F181" s="81">
        <v>15000</v>
      </c>
    </row>
    <row r="182" spans="1:6" x14ac:dyDescent="0.25">
      <c r="A182" s="74">
        <v>12021418</v>
      </c>
      <c r="B182" s="79" t="s">
        <v>774</v>
      </c>
      <c r="C182" s="80">
        <v>0</v>
      </c>
      <c r="D182" s="80">
        <v>0</v>
      </c>
      <c r="E182" s="80">
        <v>0</v>
      </c>
      <c r="F182" s="81">
        <v>74010000</v>
      </c>
    </row>
    <row r="183" spans="1:6" x14ac:dyDescent="0.25">
      <c r="A183" s="74">
        <v>12020117</v>
      </c>
      <c r="B183" s="79" t="s">
        <v>155</v>
      </c>
      <c r="C183" s="80">
        <v>60000</v>
      </c>
      <c r="D183" s="80">
        <v>0</v>
      </c>
      <c r="E183" s="80">
        <v>-60000</v>
      </c>
      <c r="F183" s="81">
        <v>30000</v>
      </c>
    </row>
    <row r="184" spans="1:6" x14ac:dyDescent="0.25">
      <c r="A184" s="74">
        <v>12020606</v>
      </c>
      <c r="B184" s="79" t="s">
        <v>156</v>
      </c>
      <c r="C184" s="80">
        <v>0</v>
      </c>
      <c r="D184" s="80">
        <v>0</v>
      </c>
      <c r="E184" s="80">
        <v>0</v>
      </c>
      <c r="F184" s="81">
        <v>5470000</v>
      </c>
    </row>
    <row r="185" spans="1:6" x14ac:dyDescent="0.25">
      <c r="A185" s="74">
        <v>12020474</v>
      </c>
      <c r="B185" s="79" t="s">
        <v>157</v>
      </c>
      <c r="C185" s="80">
        <v>25000</v>
      </c>
      <c r="D185" s="80">
        <v>149962</v>
      </c>
      <c r="E185" s="80">
        <v>124962</v>
      </c>
      <c r="F185" s="81">
        <v>64500</v>
      </c>
    </row>
    <row r="186" spans="1:6" x14ac:dyDescent="0.25">
      <c r="A186" s="74">
        <v>12021439</v>
      </c>
      <c r="B186" s="79" t="s">
        <v>158</v>
      </c>
      <c r="C186" s="80">
        <v>30370350</v>
      </c>
      <c r="D186" s="80">
        <v>14189650</v>
      </c>
      <c r="E186" s="80">
        <v>-16180700</v>
      </c>
      <c r="F186" s="81">
        <v>2488750</v>
      </c>
    </row>
    <row r="187" spans="1:6" x14ac:dyDescent="0.25">
      <c r="A187" s="74">
        <v>12021407</v>
      </c>
      <c r="B187" s="79" t="s">
        <v>159</v>
      </c>
      <c r="C187" s="80">
        <v>40000</v>
      </c>
      <c r="D187" s="80">
        <v>55800</v>
      </c>
      <c r="E187" s="80">
        <v>15800</v>
      </c>
      <c r="F187" s="81">
        <v>48000</v>
      </c>
    </row>
    <row r="188" spans="1:6" x14ac:dyDescent="0.25">
      <c r="A188" s="74">
        <v>12020808</v>
      </c>
      <c r="B188" s="79" t="s">
        <v>160</v>
      </c>
      <c r="C188" s="80">
        <v>230500</v>
      </c>
      <c r="D188" s="80">
        <v>0</v>
      </c>
      <c r="E188" s="80">
        <v>-230500</v>
      </c>
      <c r="F188" s="81">
        <v>45000</v>
      </c>
    </row>
    <row r="189" spans="1:6" x14ac:dyDescent="0.25">
      <c r="A189" s="74">
        <v>12020489</v>
      </c>
      <c r="B189" s="79" t="s">
        <v>161</v>
      </c>
      <c r="C189" s="80">
        <v>733784.16</v>
      </c>
      <c r="D189" s="80">
        <v>142813</v>
      </c>
      <c r="E189" s="80">
        <v>-590971.16</v>
      </c>
      <c r="F189" s="81">
        <v>286125</v>
      </c>
    </row>
    <row r="190" spans="1:6" x14ac:dyDescent="0.25">
      <c r="A190" s="74">
        <v>12020736</v>
      </c>
      <c r="B190" s="79" t="s">
        <v>162</v>
      </c>
      <c r="C190" s="80">
        <v>16816392.5</v>
      </c>
      <c r="D190" s="80">
        <v>16397900</v>
      </c>
      <c r="E190" s="80">
        <v>-418492.5</v>
      </c>
      <c r="F190" s="81">
        <v>13782625</v>
      </c>
    </row>
    <row r="191" spans="1:6" x14ac:dyDescent="0.25">
      <c r="A191" s="74">
        <v>12020627</v>
      </c>
      <c r="B191" s="79" t="s">
        <v>163</v>
      </c>
      <c r="C191" s="80">
        <v>0</v>
      </c>
      <c r="D191" s="80">
        <v>22088</v>
      </c>
      <c r="E191" s="80">
        <v>22088</v>
      </c>
      <c r="F191" s="81">
        <v>9500</v>
      </c>
    </row>
    <row r="192" spans="1:6" x14ac:dyDescent="0.25">
      <c r="A192" s="74">
        <v>12020449</v>
      </c>
      <c r="B192" s="79" t="s">
        <v>164</v>
      </c>
      <c r="C192" s="80">
        <v>2319500</v>
      </c>
      <c r="D192" s="80">
        <v>281907</v>
      </c>
      <c r="E192" s="80">
        <v>-2037593</v>
      </c>
      <c r="F192" s="81">
        <v>315625</v>
      </c>
    </row>
    <row r="193" spans="1:6" x14ac:dyDescent="0.25">
      <c r="A193" s="74">
        <v>12020406</v>
      </c>
      <c r="B193" s="79" t="s">
        <v>165</v>
      </c>
      <c r="C193" s="80">
        <v>2223000</v>
      </c>
      <c r="D193" s="80">
        <v>3293363</v>
      </c>
      <c r="E193" s="80">
        <v>1070363</v>
      </c>
      <c r="F193" s="81">
        <v>495195</v>
      </c>
    </row>
    <row r="194" spans="1:6" x14ac:dyDescent="0.25">
      <c r="A194" s="74">
        <v>12020749</v>
      </c>
      <c r="B194" s="79" t="s">
        <v>166</v>
      </c>
      <c r="C194" s="80">
        <v>15218300</v>
      </c>
      <c r="D194" s="80">
        <v>343868</v>
      </c>
      <c r="E194" s="80">
        <v>-14874432</v>
      </c>
      <c r="F194" s="81">
        <v>147900</v>
      </c>
    </row>
    <row r="195" spans="1:6" x14ac:dyDescent="0.25">
      <c r="A195" s="74">
        <v>12020607</v>
      </c>
      <c r="B195" s="79" t="s">
        <v>167</v>
      </c>
      <c r="C195" s="80">
        <v>30000</v>
      </c>
      <c r="D195" s="80">
        <v>24870060</v>
      </c>
      <c r="E195" s="80">
        <v>24840060</v>
      </c>
      <c r="F195" s="81">
        <v>10704485</v>
      </c>
    </row>
    <row r="196" spans="1:6" x14ac:dyDescent="0.25">
      <c r="A196" s="74">
        <v>12021413</v>
      </c>
      <c r="B196" s="79" t="s">
        <v>168</v>
      </c>
      <c r="C196" s="80">
        <v>1517000</v>
      </c>
      <c r="D196" s="80">
        <v>651930</v>
      </c>
      <c r="E196" s="80">
        <v>-865070</v>
      </c>
      <c r="F196" s="81">
        <v>375400</v>
      </c>
    </row>
    <row r="197" spans="1:6" x14ac:dyDescent="0.25">
      <c r="A197" s="74">
        <v>12020411</v>
      </c>
      <c r="B197" s="79" t="s">
        <v>169</v>
      </c>
      <c r="C197" s="80">
        <v>1895</v>
      </c>
      <c r="D197" s="80">
        <v>3917</v>
      </c>
      <c r="E197" s="80">
        <v>2022</v>
      </c>
      <c r="F197" s="81">
        <v>1685</v>
      </c>
    </row>
    <row r="198" spans="1:6" x14ac:dyDescent="0.25">
      <c r="A198" s="74">
        <v>12021517</v>
      </c>
      <c r="B198" s="79" t="s">
        <v>170</v>
      </c>
      <c r="C198" s="80">
        <v>4462474.5199999996</v>
      </c>
      <c r="D198" s="80">
        <v>2786042</v>
      </c>
      <c r="E198" s="80">
        <v>-1676432.52</v>
      </c>
      <c r="F198" s="81">
        <v>2171657.62</v>
      </c>
    </row>
    <row r="199" spans="1:6" x14ac:dyDescent="0.25">
      <c r="A199" s="74">
        <v>12021409</v>
      </c>
      <c r="B199" s="79" t="s">
        <v>171</v>
      </c>
      <c r="C199" s="80">
        <v>2500</v>
      </c>
      <c r="D199" s="80">
        <v>4650</v>
      </c>
      <c r="E199" s="80">
        <v>2150</v>
      </c>
      <c r="F199" s="81">
        <v>3000</v>
      </c>
    </row>
    <row r="200" spans="1:6" x14ac:dyDescent="0.25">
      <c r="A200" s="74">
        <v>12020495</v>
      </c>
      <c r="B200" s="79" t="s">
        <v>172</v>
      </c>
      <c r="C200" s="80">
        <v>8000</v>
      </c>
      <c r="D200" s="80">
        <v>172980</v>
      </c>
      <c r="E200" s="80">
        <v>164980</v>
      </c>
      <c r="F200" s="81">
        <v>284400</v>
      </c>
    </row>
    <row r="201" spans="1:6" x14ac:dyDescent="0.25">
      <c r="A201" s="74">
        <v>12020488</v>
      </c>
      <c r="B201" s="79" t="s">
        <v>173</v>
      </c>
      <c r="C201" s="80">
        <v>262500</v>
      </c>
      <c r="D201" s="80">
        <v>0</v>
      </c>
      <c r="E201" s="80">
        <v>-262500</v>
      </c>
      <c r="F201" s="81">
        <v>112500</v>
      </c>
    </row>
    <row r="202" spans="1:6" x14ac:dyDescent="0.25">
      <c r="A202" s="74">
        <v>12020109</v>
      </c>
      <c r="B202" s="79" t="s">
        <v>174</v>
      </c>
      <c r="C202" s="80">
        <v>50000</v>
      </c>
      <c r="D202" s="80">
        <v>46267</v>
      </c>
      <c r="E202" s="80">
        <v>-3733</v>
      </c>
      <c r="F202" s="81">
        <v>139900</v>
      </c>
    </row>
    <row r="203" spans="1:6" x14ac:dyDescent="0.25">
      <c r="A203" s="74">
        <v>12020505</v>
      </c>
      <c r="B203" s="79" t="s">
        <v>175</v>
      </c>
      <c r="C203" s="80">
        <v>59000</v>
      </c>
      <c r="D203" s="80">
        <v>0</v>
      </c>
      <c r="E203" s="80">
        <v>-59000</v>
      </c>
      <c r="F203" s="81">
        <v>8000</v>
      </c>
    </row>
    <row r="204" spans="1:6" x14ac:dyDescent="0.25">
      <c r="A204" s="74">
        <v>12021411</v>
      </c>
      <c r="B204" s="79" t="s">
        <v>176</v>
      </c>
      <c r="C204" s="80">
        <v>0</v>
      </c>
      <c r="D204" s="80">
        <v>0</v>
      </c>
      <c r="E204" s="80">
        <v>0</v>
      </c>
      <c r="F204" s="81">
        <v>2413998.6</v>
      </c>
    </row>
    <row r="205" spans="1:6" x14ac:dyDescent="0.25">
      <c r="A205" s="74">
        <v>12020737</v>
      </c>
      <c r="B205" s="79" t="s">
        <v>177</v>
      </c>
      <c r="C205" s="80">
        <v>1751250</v>
      </c>
      <c r="D205" s="80">
        <v>3539690</v>
      </c>
      <c r="E205" s="80">
        <v>1788440</v>
      </c>
      <c r="F205" s="81">
        <v>1028700</v>
      </c>
    </row>
    <row r="206" spans="1:6" x14ac:dyDescent="0.25">
      <c r="A206" s="74">
        <v>12021515</v>
      </c>
      <c r="B206" s="79" t="s">
        <v>178</v>
      </c>
      <c r="C206" s="80">
        <v>118805</v>
      </c>
      <c r="D206" s="80">
        <v>244590</v>
      </c>
      <c r="E206" s="80">
        <v>125785</v>
      </c>
      <c r="F206" s="81">
        <v>125200</v>
      </c>
    </row>
    <row r="207" spans="1:6" x14ac:dyDescent="0.25">
      <c r="A207" s="74">
        <v>12020419</v>
      </c>
      <c r="B207" s="79" t="s">
        <v>179</v>
      </c>
      <c r="C207" s="80">
        <v>589000</v>
      </c>
      <c r="D207" s="80">
        <v>988555</v>
      </c>
      <c r="E207" s="80">
        <v>399555</v>
      </c>
      <c r="F207" s="81">
        <v>968185</v>
      </c>
    </row>
    <row r="208" spans="1:6" x14ac:dyDescent="0.25">
      <c r="A208" s="74">
        <v>12021525</v>
      </c>
      <c r="B208" s="79" t="s">
        <v>180</v>
      </c>
      <c r="C208" s="80">
        <v>290000</v>
      </c>
      <c r="D208" s="80">
        <v>162750</v>
      </c>
      <c r="E208" s="80">
        <v>-127250</v>
      </c>
      <c r="F208" s="81">
        <v>3620000</v>
      </c>
    </row>
    <row r="209" spans="1:6" x14ac:dyDescent="0.25">
      <c r="A209" s="74">
        <v>12020783</v>
      </c>
      <c r="B209" s="79" t="s">
        <v>181</v>
      </c>
      <c r="C209" s="80">
        <v>0</v>
      </c>
      <c r="D209" s="80">
        <v>0</v>
      </c>
      <c r="E209" s="80">
        <v>0</v>
      </c>
      <c r="F209" s="81">
        <v>1562500</v>
      </c>
    </row>
    <row r="210" spans="1:6" x14ac:dyDescent="0.25">
      <c r="A210" s="74">
        <v>12020789</v>
      </c>
      <c r="B210" s="79" t="s">
        <v>182</v>
      </c>
      <c r="C210" s="80">
        <v>12472000</v>
      </c>
      <c r="D210" s="80">
        <v>0</v>
      </c>
      <c r="E210" s="80">
        <v>-12472000</v>
      </c>
      <c r="F210" s="81">
        <v>65470000</v>
      </c>
    </row>
    <row r="211" spans="1:6" x14ac:dyDescent="0.25">
      <c r="A211" s="74">
        <v>12021009</v>
      </c>
      <c r="B211" s="79" t="s">
        <v>183</v>
      </c>
      <c r="C211" s="80">
        <v>674509125.24000001</v>
      </c>
      <c r="D211" s="80">
        <v>0</v>
      </c>
      <c r="E211" s="80">
        <v>-674509125.24000001</v>
      </c>
      <c r="F211" s="81">
        <v>82049055.719999999</v>
      </c>
    </row>
    <row r="212" spans="1:6" x14ac:dyDescent="0.25">
      <c r="A212" s="74">
        <v>12021520</v>
      </c>
      <c r="B212" s="79" t="s">
        <v>184</v>
      </c>
      <c r="C212" s="80">
        <v>784200</v>
      </c>
      <c r="D212" s="80">
        <v>1903943</v>
      </c>
      <c r="E212" s="80">
        <v>1119743</v>
      </c>
      <c r="F212" s="81">
        <v>849900</v>
      </c>
    </row>
    <row r="213" spans="1:6" x14ac:dyDescent="0.25">
      <c r="A213" s="74">
        <v>12020470</v>
      </c>
      <c r="B213" s="79" t="s">
        <v>185</v>
      </c>
      <c r="C213" s="80">
        <v>303500</v>
      </c>
      <c r="D213" s="80">
        <v>0</v>
      </c>
      <c r="E213" s="80">
        <v>-303500</v>
      </c>
      <c r="F213" s="81">
        <v>30000</v>
      </c>
    </row>
    <row r="214" spans="1:6" x14ac:dyDescent="0.25">
      <c r="A214" s="74">
        <v>12020477</v>
      </c>
      <c r="B214" s="79" t="s">
        <v>186</v>
      </c>
      <c r="C214" s="80">
        <v>0</v>
      </c>
      <c r="D214" s="80">
        <v>0</v>
      </c>
      <c r="E214" s="80">
        <v>0</v>
      </c>
      <c r="F214" s="81">
        <v>570000</v>
      </c>
    </row>
    <row r="215" spans="1:6" x14ac:dyDescent="0.25">
      <c r="A215" s="74">
        <v>12021524</v>
      </c>
      <c r="B215" s="79" t="s">
        <v>187</v>
      </c>
      <c r="C215" s="80">
        <v>0</v>
      </c>
      <c r="D215" s="80">
        <v>279000</v>
      </c>
      <c r="E215" s="80">
        <v>279000</v>
      </c>
      <c r="F215" s="81">
        <v>120000</v>
      </c>
    </row>
    <row r="216" spans="1:6" x14ac:dyDescent="0.25">
      <c r="A216" s="74">
        <v>12020466</v>
      </c>
      <c r="B216" s="79" t="s">
        <v>188</v>
      </c>
      <c r="C216" s="80">
        <v>85726526</v>
      </c>
      <c r="D216" s="80">
        <v>5000000</v>
      </c>
      <c r="E216" s="80">
        <v>-80726526</v>
      </c>
      <c r="F216" s="81">
        <v>10000</v>
      </c>
    </row>
    <row r="217" spans="1:6" x14ac:dyDescent="0.25">
      <c r="A217" s="74">
        <v>12020745</v>
      </c>
      <c r="B217" s="79" t="s">
        <v>189</v>
      </c>
      <c r="C217" s="80">
        <v>5928000</v>
      </c>
      <c r="D217" s="80">
        <v>4894795</v>
      </c>
      <c r="E217" s="80">
        <v>-1033205</v>
      </c>
      <c r="F217" s="81">
        <v>3840287.99</v>
      </c>
    </row>
    <row r="218" spans="1:6" x14ac:dyDescent="0.25">
      <c r="A218" s="74">
        <v>12021521</v>
      </c>
      <c r="B218" s="79" t="s">
        <v>190</v>
      </c>
      <c r="C218" s="80">
        <v>83000</v>
      </c>
      <c r="D218" s="80">
        <v>1046268</v>
      </c>
      <c r="E218" s="80">
        <v>963268</v>
      </c>
      <c r="F218" s="81">
        <v>19000</v>
      </c>
    </row>
    <row r="219" spans="1:6" x14ac:dyDescent="0.25">
      <c r="A219" s="74">
        <v>12020790</v>
      </c>
      <c r="B219" s="79" t="s">
        <v>191</v>
      </c>
      <c r="C219" s="80">
        <v>0</v>
      </c>
      <c r="D219" s="80">
        <v>0</v>
      </c>
      <c r="E219" s="80">
        <v>0</v>
      </c>
      <c r="F219" s="81">
        <v>30910</v>
      </c>
    </row>
    <row r="220" spans="1:6" x14ac:dyDescent="0.25">
      <c r="A220" s="74">
        <v>12021518</v>
      </c>
      <c r="B220" s="79" t="s">
        <v>192</v>
      </c>
      <c r="C220" s="80">
        <v>1558765</v>
      </c>
      <c r="D220" s="80">
        <v>1531193</v>
      </c>
      <c r="E220" s="80">
        <v>-27572</v>
      </c>
      <c r="F220" s="81">
        <v>999129.32</v>
      </c>
    </row>
    <row r="221" spans="1:6" x14ac:dyDescent="0.25">
      <c r="A221" s="74">
        <v>12020420</v>
      </c>
      <c r="B221" s="79" t="s">
        <v>193</v>
      </c>
      <c r="C221" s="80">
        <v>55000</v>
      </c>
      <c r="D221" s="80">
        <v>46500</v>
      </c>
      <c r="E221" s="80">
        <v>-8500</v>
      </c>
      <c r="F221" s="81">
        <v>80970</v>
      </c>
    </row>
    <row r="222" spans="1:6" x14ac:dyDescent="0.25">
      <c r="A222" s="74">
        <v>12021516</v>
      </c>
      <c r="B222" s="79" t="s">
        <v>194</v>
      </c>
      <c r="C222" s="80">
        <v>693110.15</v>
      </c>
      <c r="D222" s="80">
        <v>267375</v>
      </c>
      <c r="E222" s="80">
        <v>-425735.15</v>
      </c>
      <c r="F222" s="81">
        <v>577850</v>
      </c>
    </row>
    <row r="223" spans="1:6" x14ac:dyDescent="0.25">
      <c r="A223" s="74">
        <v>12020471</v>
      </c>
      <c r="B223" s="79" t="s">
        <v>195</v>
      </c>
      <c r="C223" s="80">
        <v>83033278.659999996</v>
      </c>
      <c r="D223" s="80">
        <v>0</v>
      </c>
      <c r="E223" s="80">
        <v>-83033278.659999996</v>
      </c>
      <c r="F223" s="81">
        <v>0</v>
      </c>
    </row>
    <row r="224" spans="1:6" ht="16.5" thickBot="1" x14ac:dyDescent="0.3">
      <c r="A224" s="82">
        <v>12021456</v>
      </c>
      <c r="B224" s="83" t="s">
        <v>196</v>
      </c>
      <c r="C224" s="84">
        <v>22194025</v>
      </c>
      <c r="D224" s="84">
        <v>0</v>
      </c>
      <c r="E224" s="84">
        <v>-22194025</v>
      </c>
      <c r="F224" s="85">
        <v>0</v>
      </c>
    </row>
    <row r="225" spans="1:6" ht="16.5" thickBot="1" x14ac:dyDescent="0.3">
      <c r="A225" s="593"/>
      <c r="B225" s="594"/>
      <c r="C225" s="594"/>
      <c r="D225" s="594"/>
      <c r="E225" s="594"/>
      <c r="F225" s="595"/>
    </row>
    <row r="226" spans="1:6" ht="19.5" thickBot="1" x14ac:dyDescent="0.35">
      <c r="A226" s="596" t="s">
        <v>752</v>
      </c>
      <c r="B226" s="597"/>
      <c r="C226" s="597"/>
      <c r="D226" s="597"/>
      <c r="E226" s="597"/>
      <c r="F226" s="598"/>
    </row>
    <row r="227" spans="1:6" ht="19.5" thickBot="1" x14ac:dyDescent="0.35">
      <c r="A227" s="596" t="s">
        <v>707</v>
      </c>
      <c r="B227" s="597"/>
      <c r="C227" s="597"/>
      <c r="D227" s="597"/>
      <c r="E227" s="597"/>
      <c r="F227" s="598"/>
    </row>
    <row r="228" spans="1:6" ht="19.5" thickBot="1" x14ac:dyDescent="0.35">
      <c r="A228" s="596" t="s">
        <v>717</v>
      </c>
      <c r="B228" s="597"/>
      <c r="C228" s="597"/>
      <c r="D228" s="597"/>
      <c r="E228" s="597"/>
      <c r="F228" s="598"/>
    </row>
    <row r="229" spans="1:6" ht="19.5" thickBot="1" x14ac:dyDescent="0.35">
      <c r="A229" s="596"/>
      <c r="B229" s="597"/>
      <c r="C229" s="597"/>
      <c r="D229" s="597"/>
      <c r="E229" s="597"/>
      <c r="F229" s="598"/>
    </row>
    <row r="230" spans="1:6" ht="19.5" thickBot="1" x14ac:dyDescent="0.35">
      <c r="A230" s="599" t="s">
        <v>957</v>
      </c>
      <c r="B230" s="600"/>
      <c r="C230" s="600"/>
      <c r="D230" s="600"/>
      <c r="E230" s="600"/>
      <c r="F230" s="601"/>
    </row>
    <row r="231" spans="1:6" ht="19.5" thickBot="1" x14ac:dyDescent="0.35">
      <c r="A231" s="602" t="s">
        <v>836</v>
      </c>
      <c r="B231" s="604" t="s">
        <v>678</v>
      </c>
      <c r="C231" s="596" t="s">
        <v>699</v>
      </c>
      <c r="D231" s="597"/>
      <c r="E231" s="598"/>
      <c r="F231" s="93" t="s">
        <v>700</v>
      </c>
    </row>
    <row r="232" spans="1:6" ht="19.5" thickBot="1" x14ac:dyDescent="0.35">
      <c r="A232" s="603"/>
      <c r="B232" s="605"/>
      <c r="C232" s="94" t="s">
        <v>762</v>
      </c>
      <c r="D232" s="95" t="s">
        <v>763</v>
      </c>
      <c r="E232" s="96" t="s">
        <v>764</v>
      </c>
      <c r="F232" s="97" t="s">
        <v>762</v>
      </c>
    </row>
    <row r="233" spans="1:6" x14ac:dyDescent="0.25">
      <c r="A233" s="74">
        <v>12021402</v>
      </c>
      <c r="B233" s="79" t="s">
        <v>197</v>
      </c>
      <c r="C233" s="80">
        <v>113000</v>
      </c>
      <c r="D233" s="80">
        <v>0</v>
      </c>
      <c r="E233" s="80">
        <v>-113000</v>
      </c>
      <c r="F233" s="81">
        <v>0</v>
      </c>
    </row>
    <row r="234" spans="1:6" x14ac:dyDescent="0.25">
      <c r="A234" s="74">
        <v>12020447</v>
      </c>
      <c r="B234" s="79" t="s">
        <v>198</v>
      </c>
      <c r="C234" s="80">
        <v>10000</v>
      </c>
      <c r="D234" s="80">
        <v>0</v>
      </c>
      <c r="E234" s="80">
        <v>-10000</v>
      </c>
      <c r="F234" s="81">
        <v>0</v>
      </c>
    </row>
    <row r="235" spans="1:6" x14ac:dyDescent="0.25">
      <c r="A235" s="74">
        <v>12020105</v>
      </c>
      <c r="B235" s="79" t="s">
        <v>199</v>
      </c>
      <c r="C235" s="80">
        <v>3000</v>
      </c>
      <c r="D235" s="80">
        <v>5000000</v>
      </c>
      <c r="E235" s="80">
        <v>4997000</v>
      </c>
      <c r="F235" s="81">
        <v>0</v>
      </c>
    </row>
    <row r="236" spans="1:6" x14ac:dyDescent="0.25">
      <c r="A236" s="74">
        <v>12020637</v>
      </c>
      <c r="B236" s="79" t="s">
        <v>200</v>
      </c>
      <c r="C236" s="80">
        <v>600418475.44000006</v>
      </c>
      <c r="D236" s="80">
        <v>5000000</v>
      </c>
      <c r="E236" s="80">
        <v>-595418475.44000006</v>
      </c>
      <c r="F236" s="81">
        <v>0</v>
      </c>
    </row>
    <row r="237" spans="1:6" x14ac:dyDescent="0.25">
      <c r="A237" s="74">
        <v>12021417</v>
      </c>
      <c r="B237" s="79" t="s">
        <v>201</v>
      </c>
      <c r="C237" s="80">
        <v>220000</v>
      </c>
      <c r="D237" s="80">
        <v>513825</v>
      </c>
      <c r="E237" s="80">
        <v>293825</v>
      </c>
      <c r="F237" s="81">
        <v>0</v>
      </c>
    </row>
    <row r="238" spans="1:6" x14ac:dyDescent="0.25">
      <c r="A238" s="74">
        <v>12020726</v>
      </c>
      <c r="B238" s="79" t="s">
        <v>202</v>
      </c>
      <c r="C238" s="80">
        <v>41122000</v>
      </c>
      <c r="D238" s="80">
        <v>0</v>
      </c>
      <c r="E238" s="80">
        <v>-41122000</v>
      </c>
      <c r="F238" s="81">
        <v>0</v>
      </c>
    </row>
    <row r="239" spans="1:6" x14ac:dyDescent="0.25">
      <c r="A239" s="74">
        <v>12021529</v>
      </c>
      <c r="B239" s="79" t="s">
        <v>203</v>
      </c>
      <c r="C239" s="80">
        <v>330000</v>
      </c>
      <c r="D239" s="80">
        <v>2000000</v>
      </c>
      <c r="E239" s="80">
        <v>1670000</v>
      </c>
      <c r="F239" s="81">
        <v>0</v>
      </c>
    </row>
    <row r="240" spans="1:6" ht="31.5" x14ac:dyDescent="0.25">
      <c r="A240" s="74">
        <v>12020456</v>
      </c>
      <c r="B240" s="79" t="s">
        <v>204</v>
      </c>
      <c r="C240" s="80">
        <v>20000</v>
      </c>
      <c r="D240" s="80">
        <v>0</v>
      </c>
      <c r="E240" s="80">
        <v>-20000</v>
      </c>
      <c r="F240" s="81">
        <v>0</v>
      </c>
    </row>
    <row r="241" spans="1:6" x14ac:dyDescent="0.25">
      <c r="A241" s="74">
        <v>12021510</v>
      </c>
      <c r="B241" s="79" t="s">
        <v>205</v>
      </c>
      <c r="C241" s="80">
        <v>4000</v>
      </c>
      <c r="D241" s="80">
        <v>10000</v>
      </c>
      <c r="E241" s="80">
        <v>6000</v>
      </c>
      <c r="F241" s="81">
        <v>0</v>
      </c>
    </row>
    <row r="242" spans="1:6" x14ac:dyDescent="0.25">
      <c r="A242" s="74">
        <v>12021105</v>
      </c>
      <c r="B242" s="79" t="s">
        <v>206</v>
      </c>
      <c r="C242" s="80">
        <v>9700</v>
      </c>
      <c r="D242" s="80">
        <v>100000</v>
      </c>
      <c r="E242" s="80">
        <v>90300</v>
      </c>
      <c r="F242" s="81">
        <v>0</v>
      </c>
    </row>
    <row r="243" spans="1:6" x14ac:dyDescent="0.25">
      <c r="A243" s="74">
        <v>12021512</v>
      </c>
      <c r="B243" s="79" t="s">
        <v>207</v>
      </c>
      <c r="C243" s="80">
        <v>5000</v>
      </c>
      <c r="D243" s="80">
        <v>10000</v>
      </c>
      <c r="E243" s="80">
        <v>5000</v>
      </c>
      <c r="F243" s="81">
        <v>0</v>
      </c>
    </row>
    <row r="244" spans="1:6" x14ac:dyDescent="0.25">
      <c r="A244" s="74">
        <v>12021513</v>
      </c>
      <c r="B244" s="79" t="s">
        <v>208</v>
      </c>
      <c r="C244" s="71">
        <v>4000</v>
      </c>
      <c r="D244" s="71">
        <v>10000</v>
      </c>
      <c r="E244" s="71">
        <v>6000</v>
      </c>
      <c r="F244" s="87">
        <v>0</v>
      </c>
    </row>
    <row r="245" spans="1:6" x14ac:dyDescent="0.25">
      <c r="A245" s="74">
        <v>12020767</v>
      </c>
      <c r="B245" s="79" t="s">
        <v>209</v>
      </c>
      <c r="C245" s="71">
        <v>10027418</v>
      </c>
      <c r="D245" s="71">
        <v>2000000</v>
      </c>
      <c r="E245" s="71">
        <v>-8027418</v>
      </c>
      <c r="F245" s="87">
        <v>0</v>
      </c>
    </row>
    <row r="246" spans="1:6" x14ac:dyDescent="0.25">
      <c r="A246" s="74">
        <v>12020467</v>
      </c>
      <c r="B246" s="79" t="s">
        <v>210</v>
      </c>
      <c r="C246" s="71">
        <v>22122000</v>
      </c>
      <c r="D246" s="71">
        <v>10000000</v>
      </c>
      <c r="E246" s="71">
        <v>-12122000</v>
      </c>
      <c r="F246" s="87">
        <v>0</v>
      </c>
    </row>
    <row r="247" spans="1:6" x14ac:dyDescent="0.25">
      <c r="A247" s="74">
        <v>12020803</v>
      </c>
      <c r="B247" s="79" t="s">
        <v>598</v>
      </c>
      <c r="C247" s="71">
        <v>0</v>
      </c>
      <c r="D247" s="71">
        <v>150000</v>
      </c>
      <c r="E247" s="71">
        <v>150000</v>
      </c>
      <c r="F247" s="87">
        <v>0</v>
      </c>
    </row>
    <row r="248" spans="1:6" x14ac:dyDescent="0.25">
      <c r="A248" s="74">
        <v>12020618</v>
      </c>
      <c r="B248" s="79" t="s">
        <v>599</v>
      </c>
      <c r="C248" s="71">
        <v>0</v>
      </c>
      <c r="D248" s="71">
        <v>100000</v>
      </c>
      <c r="E248" s="71">
        <v>100000</v>
      </c>
      <c r="F248" s="87">
        <v>0</v>
      </c>
    </row>
    <row r="249" spans="1:6" x14ac:dyDescent="0.25">
      <c r="A249" s="74">
        <v>12020639</v>
      </c>
      <c r="B249" s="79" t="s">
        <v>600</v>
      </c>
      <c r="C249" s="71">
        <v>0</v>
      </c>
      <c r="D249" s="71">
        <v>100000</v>
      </c>
      <c r="E249" s="71">
        <v>100000</v>
      </c>
      <c r="F249" s="87">
        <v>0</v>
      </c>
    </row>
    <row r="250" spans="1:6" x14ac:dyDescent="0.25">
      <c r="A250" s="74">
        <v>12021441</v>
      </c>
      <c r="B250" s="79" t="s">
        <v>601</v>
      </c>
      <c r="C250" s="71">
        <v>0</v>
      </c>
      <c r="D250" s="71">
        <v>20000000</v>
      </c>
      <c r="E250" s="71">
        <v>20000000</v>
      </c>
      <c r="F250" s="87">
        <v>0</v>
      </c>
    </row>
    <row r="251" spans="1:6" x14ac:dyDescent="0.25">
      <c r="A251" s="74">
        <v>12020654</v>
      </c>
      <c r="B251" s="79" t="s">
        <v>602</v>
      </c>
      <c r="C251" s="71">
        <v>0</v>
      </c>
      <c r="D251" s="71">
        <v>1990000000</v>
      </c>
      <c r="E251" s="71">
        <v>1990000000</v>
      </c>
      <c r="F251" s="87">
        <v>0</v>
      </c>
    </row>
    <row r="252" spans="1:6" x14ac:dyDescent="0.25">
      <c r="A252" s="74">
        <v>12021010</v>
      </c>
      <c r="B252" s="79" t="s">
        <v>603</v>
      </c>
      <c r="C252" s="71">
        <v>0</v>
      </c>
      <c r="D252" s="71">
        <v>10000000</v>
      </c>
      <c r="E252" s="71">
        <v>10000000</v>
      </c>
      <c r="F252" s="87">
        <v>0</v>
      </c>
    </row>
    <row r="253" spans="1:6" x14ac:dyDescent="0.25">
      <c r="A253" s="74">
        <v>12020504</v>
      </c>
      <c r="B253" s="79" t="s">
        <v>604</v>
      </c>
      <c r="C253" s="71">
        <v>0</v>
      </c>
      <c r="D253" s="71">
        <v>5000000</v>
      </c>
      <c r="E253" s="71">
        <v>5000000</v>
      </c>
      <c r="F253" s="87">
        <v>0</v>
      </c>
    </row>
    <row r="254" spans="1:6" x14ac:dyDescent="0.25">
      <c r="A254" s="74">
        <v>12020123</v>
      </c>
      <c r="B254" s="79" t="s">
        <v>605</v>
      </c>
      <c r="C254" s="71">
        <v>0</v>
      </c>
      <c r="D254" s="71">
        <v>8000000</v>
      </c>
      <c r="E254" s="71">
        <v>8000000</v>
      </c>
      <c r="F254" s="87">
        <v>0</v>
      </c>
    </row>
    <row r="255" spans="1:6" x14ac:dyDescent="0.25">
      <c r="A255" s="74">
        <v>12020901</v>
      </c>
      <c r="B255" s="79" t="s">
        <v>160</v>
      </c>
      <c r="C255" s="71">
        <v>0</v>
      </c>
      <c r="D255" s="71">
        <v>104625</v>
      </c>
      <c r="E255" s="71">
        <v>104625</v>
      </c>
      <c r="F255" s="87">
        <v>0</v>
      </c>
    </row>
    <row r="256" spans="1:6" x14ac:dyDescent="0.25">
      <c r="A256" s="74">
        <v>12021103</v>
      </c>
      <c r="B256" s="79" t="s">
        <v>606</v>
      </c>
      <c r="C256" s="71">
        <v>0</v>
      </c>
      <c r="D256" s="71">
        <v>100000</v>
      </c>
      <c r="E256" s="71">
        <v>100000</v>
      </c>
      <c r="F256" s="87">
        <v>0</v>
      </c>
    </row>
    <row r="257" spans="1:6" x14ac:dyDescent="0.25">
      <c r="A257" s="74">
        <v>12021106</v>
      </c>
      <c r="B257" s="79" t="s">
        <v>607</v>
      </c>
      <c r="C257" s="71">
        <v>0</v>
      </c>
      <c r="D257" s="71">
        <v>50000</v>
      </c>
      <c r="E257" s="71">
        <v>50000</v>
      </c>
      <c r="F257" s="87">
        <v>0</v>
      </c>
    </row>
    <row r="258" spans="1:6" x14ac:dyDescent="0.25">
      <c r="A258" s="74">
        <v>12021519</v>
      </c>
      <c r="B258" s="79" t="s">
        <v>608</v>
      </c>
      <c r="C258" s="71">
        <v>0</v>
      </c>
      <c r="D258" s="71">
        <v>94755</v>
      </c>
      <c r="E258" s="71">
        <v>94755</v>
      </c>
      <c r="F258" s="87">
        <v>0</v>
      </c>
    </row>
    <row r="259" spans="1:6" x14ac:dyDescent="0.25">
      <c r="A259" s="74">
        <v>12020705</v>
      </c>
      <c r="B259" s="79" t="s">
        <v>609</v>
      </c>
      <c r="C259" s="71">
        <v>0</v>
      </c>
      <c r="D259" s="71">
        <v>174375</v>
      </c>
      <c r="E259" s="71">
        <v>174375</v>
      </c>
      <c r="F259" s="87">
        <v>0</v>
      </c>
    </row>
    <row r="260" spans="1:6" x14ac:dyDescent="0.25">
      <c r="A260" s="74">
        <v>12021511</v>
      </c>
      <c r="B260" s="79" t="s">
        <v>610</v>
      </c>
      <c r="C260" s="71">
        <v>0</v>
      </c>
      <c r="D260" s="71">
        <v>15000</v>
      </c>
      <c r="E260" s="71">
        <v>15000</v>
      </c>
      <c r="F260" s="87">
        <v>0</v>
      </c>
    </row>
    <row r="261" spans="1:6" x14ac:dyDescent="0.25">
      <c r="A261" s="74">
        <v>12021502</v>
      </c>
      <c r="B261" s="79" t="s">
        <v>611</v>
      </c>
      <c r="C261" s="71">
        <v>0</v>
      </c>
      <c r="D261" s="71">
        <v>400000</v>
      </c>
      <c r="E261" s="71">
        <v>400000</v>
      </c>
      <c r="F261" s="87">
        <v>0</v>
      </c>
    </row>
    <row r="262" spans="1:6" ht="16.5" thickBot="1" x14ac:dyDescent="0.3">
      <c r="A262" s="75">
        <v>12020649</v>
      </c>
      <c r="B262" s="88" t="s">
        <v>612</v>
      </c>
      <c r="C262" s="72">
        <v>0</v>
      </c>
      <c r="D262" s="72">
        <v>50000</v>
      </c>
      <c r="E262" s="72">
        <v>50000</v>
      </c>
      <c r="F262" s="89">
        <v>0</v>
      </c>
    </row>
    <row r="263" spans="1:6" ht="16.5" thickBot="1" x14ac:dyDescent="0.3">
      <c r="A263" s="614"/>
      <c r="B263" s="615"/>
      <c r="C263" s="615"/>
      <c r="D263" s="615"/>
      <c r="E263" s="615"/>
      <c r="F263" s="616"/>
    </row>
    <row r="264" spans="1:6" ht="16.5" customHeight="1" thickBot="1" x14ac:dyDescent="0.3">
      <c r="A264" s="609"/>
      <c r="B264" s="610"/>
      <c r="C264" s="90">
        <v>6205293206.5600004</v>
      </c>
      <c r="D264" s="91">
        <v>9392008427</v>
      </c>
      <c r="E264" s="91">
        <v>3186715220.4399996</v>
      </c>
      <c r="F264" s="92">
        <v>4520456753.6999989</v>
      </c>
    </row>
    <row r="265" spans="1:6" ht="16.5" thickBot="1" x14ac:dyDescent="0.3">
      <c r="A265" s="611"/>
      <c r="B265" s="612"/>
      <c r="C265" s="612"/>
      <c r="D265" s="612"/>
      <c r="E265" s="612"/>
      <c r="F265" s="613"/>
    </row>
    <row r="266" spans="1:6" ht="16.5" thickBot="1" x14ac:dyDescent="0.3">
      <c r="A266" s="590"/>
      <c r="B266" s="591"/>
      <c r="C266" s="591"/>
      <c r="D266" s="591"/>
      <c r="E266" s="591"/>
      <c r="F266" s="592"/>
    </row>
    <row r="267" spans="1:6" ht="42" customHeight="1" thickBot="1" x14ac:dyDescent="0.3">
      <c r="A267" s="606" t="s">
        <v>710</v>
      </c>
      <c r="B267" s="607"/>
      <c r="C267" s="607"/>
      <c r="D267" s="607"/>
      <c r="E267" s="607"/>
      <c r="F267" s="608"/>
    </row>
  </sheetData>
  <mergeCells count="49">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 ref="A1:F1"/>
    <mergeCell ref="A2:F2"/>
    <mergeCell ref="A3:F3"/>
    <mergeCell ref="C6:E6"/>
    <mergeCell ref="A5:F5"/>
    <mergeCell ref="A4:F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08:F108"/>
    <mergeCell ref="A160:F160"/>
    <mergeCell ref="A55:F55"/>
    <mergeCell ref="A228:F228"/>
    <mergeCell ref="A229:F229"/>
    <mergeCell ref="A111:F111"/>
    <mergeCell ref="A112:F112"/>
    <mergeCell ref="A113:F113"/>
    <mergeCell ref="A114:A115"/>
    <mergeCell ref="B114:B115"/>
    <mergeCell ref="C114:E114"/>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16"/>
  <sheetViews>
    <sheetView zoomScaleSheetLayoutView="91" workbookViewId="0">
      <selection activeCell="C6" sqref="C6:E6"/>
    </sheetView>
  </sheetViews>
  <sheetFormatPr defaultColWidth="9.140625" defaultRowHeight="14.25" x14ac:dyDescent="0.2"/>
  <cols>
    <col min="1" max="1" width="6.7109375" style="148" customWidth="1"/>
    <col min="2" max="2" width="27.7109375" style="148" customWidth="1"/>
    <col min="3" max="3" width="14.7109375" style="151" customWidth="1"/>
    <col min="4" max="4" width="14.140625" style="148" customWidth="1"/>
    <col min="5" max="5" width="14.28515625" style="148" customWidth="1"/>
    <col min="6" max="6" width="17.7109375" style="148" customWidth="1"/>
    <col min="7" max="16384" width="9.140625" style="148"/>
  </cols>
  <sheetData>
    <row r="1" spans="1:6" ht="16.5" thickBot="1" x14ac:dyDescent="0.35">
      <c r="A1" s="623" t="e">
        <f>Note12a!A1</f>
        <v>#REF!</v>
      </c>
      <c r="B1" s="624"/>
      <c r="C1" s="624"/>
      <c r="D1" s="624"/>
      <c r="E1" s="624"/>
      <c r="F1" s="625"/>
    </row>
    <row r="2" spans="1:6" ht="16.5" thickBot="1" x14ac:dyDescent="0.35">
      <c r="A2" s="626" t="s">
        <v>1070</v>
      </c>
      <c r="B2" s="627"/>
      <c r="C2" s="627"/>
      <c r="D2" s="627"/>
      <c r="E2" s="627"/>
      <c r="F2" s="628"/>
    </row>
    <row r="3" spans="1:6" ht="16.5" thickBot="1" x14ac:dyDescent="0.35">
      <c r="A3" s="629" t="s">
        <v>717</v>
      </c>
      <c r="B3" s="630"/>
      <c r="C3" s="630"/>
      <c r="D3" s="630"/>
      <c r="E3" s="630"/>
      <c r="F3" s="631"/>
    </row>
    <row r="4" spans="1:6" ht="16.5" thickBot="1" x14ac:dyDescent="0.35">
      <c r="A4" s="626"/>
      <c r="B4" s="627"/>
      <c r="C4" s="627"/>
      <c r="D4" s="627"/>
      <c r="E4" s="627"/>
      <c r="F4" s="628"/>
    </row>
    <row r="5" spans="1:6" ht="16.5" thickBot="1" x14ac:dyDescent="0.35">
      <c r="A5" s="620" t="s">
        <v>783</v>
      </c>
      <c r="B5" s="621"/>
      <c r="C5" s="621"/>
      <c r="D5" s="621"/>
      <c r="E5" s="621"/>
      <c r="F5" s="622"/>
    </row>
    <row r="6" spans="1:6" s="284" customFormat="1" ht="37.5" customHeight="1" thickBot="1" x14ac:dyDescent="0.35">
      <c r="A6" s="647" t="s">
        <v>706</v>
      </c>
      <c r="B6" s="645" t="s">
        <v>678</v>
      </c>
      <c r="C6" s="632" t="str">
        <f>'3'!C6</f>
        <v xml:space="preserve"> Year Ended 31st December, 2021</v>
      </c>
      <c r="D6" s="633"/>
      <c r="E6" s="634"/>
      <c r="F6" s="283" t="str">
        <f>'3'!F6</f>
        <v xml:space="preserve"> Year Ended 31st December, 2020</v>
      </c>
    </row>
    <row r="7" spans="1:6" s="161" customFormat="1" ht="16.5" thickBot="1" x14ac:dyDescent="0.35">
      <c r="A7" s="648"/>
      <c r="B7" s="646"/>
      <c r="C7" s="306" t="s">
        <v>762</v>
      </c>
      <c r="D7" s="310" t="s">
        <v>763</v>
      </c>
      <c r="E7" s="311" t="s">
        <v>764</v>
      </c>
      <c r="F7" s="308" t="s">
        <v>762</v>
      </c>
    </row>
    <row r="8" spans="1:6" x14ac:dyDescent="0.2">
      <c r="A8" s="269">
        <v>1</v>
      </c>
      <c r="B8" s="270"/>
      <c r="C8" s="271">
        <v>0</v>
      </c>
      <c r="D8" s="272"/>
      <c r="E8" s="272">
        <f>C8-D8</f>
        <v>0</v>
      </c>
      <c r="F8" s="273">
        <v>0</v>
      </c>
    </row>
    <row r="9" spans="1:6" x14ac:dyDescent="0.2">
      <c r="A9" s="263">
        <f>A8+1</f>
        <v>2</v>
      </c>
      <c r="B9" s="274"/>
      <c r="C9" s="275">
        <v>0</v>
      </c>
      <c r="D9" s="276"/>
      <c r="E9" s="276">
        <f>C9-D9</f>
        <v>0</v>
      </c>
      <c r="F9" s="277">
        <v>0</v>
      </c>
    </row>
    <row r="10" spans="1:6" ht="15" thickBot="1" x14ac:dyDescent="0.25">
      <c r="A10" s="263">
        <f t="shared" ref="A10" si="0">A9+1</f>
        <v>3</v>
      </c>
      <c r="B10" s="274"/>
      <c r="C10" s="278">
        <v>0</v>
      </c>
      <c r="D10" s="276"/>
      <c r="E10" s="276">
        <f t="shared" ref="E10" si="1">C10-D10</f>
        <v>0</v>
      </c>
      <c r="F10" s="277">
        <v>0</v>
      </c>
    </row>
    <row r="11" spans="1:6" ht="15" thickBot="1" x14ac:dyDescent="0.25">
      <c r="A11" s="637"/>
      <c r="B11" s="638"/>
      <c r="C11" s="638"/>
      <c r="D11" s="638"/>
      <c r="E11" s="638"/>
      <c r="F11" s="639"/>
    </row>
    <row r="12" spans="1:6" ht="16.5" thickBot="1" x14ac:dyDescent="0.35">
      <c r="A12" s="635" t="s">
        <v>597</v>
      </c>
      <c r="B12" s="636"/>
      <c r="C12" s="231">
        <f>SUM(C8:C11)</f>
        <v>0</v>
      </c>
      <c r="D12" s="279">
        <f>SUM(D8:D11)</f>
        <v>0</v>
      </c>
      <c r="E12" s="280">
        <f>SUM(E8:E11)</f>
        <v>0</v>
      </c>
      <c r="F12" s="281">
        <f>SUM(F8:F11)</f>
        <v>0</v>
      </c>
    </row>
    <row r="13" spans="1:6" ht="17.25" thickTop="1" thickBot="1" x14ac:dyDescent="0.35">
      <c r="A13" s="629"/>
      <c r="B13" s="630"/>
      <c r="C13" s="640"/>
      <c r="D13" s="640"/>
      <c r="E13" s="640"/>
      <c r="F13" s="641"/>
    </row>
    <row r="14" spans="1:6" ht="15" thickBot="1" x14ac:dyDescent="0.25">
      <c r="A14" s="642"/>
      <c r="B14" s="643"/>
      <c r="C14" s="643"/>
      <c r="D14" s="643"/>
      <c r="E14" s="643"/>
      <c r="F14" s="644"/>
    </row>
    <row r="15" spans="1:6" ht="18.75" customHeight="1" thickBot="1" x14ac:dyDescent="0.25">
      <c r="A15" s="617" t="s">
        <v>1066</v>
      </c>
      <c r="B15" s="618"/>
      <c r="C15" s="618"/>
      <c r="D15" s="618"/>
      <c r="E15" s="618"/>
      <c r="F15" s="619"/>
    </row>
    <row r="16" spans="1:6" x14ac:dyDescent="0.2">
      <c r="A16" s="148" t="s">
        <v>990</v>
      </c>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0"/>
  <sheetViews>
    <sheetView zoomScaleSheetLayoutView="142" workbookViewId="0">
      <selection activeCell="C6" sqref="C6:E6"/>
    </sheetView>
  </sheetViews>
  <sheetFormatPr defaultColWidth="9.140625" defaultRowHeight="14.25" x14ac:dyDescent="0.2"/>
  <cols>
    <col min="1" max="1" width="6" style="148" customWidth="1"/>
    <col min="2" max="2" width="31.140625" style="148" customWidth="1"/>
    <col min="3" max="3" width="14.7109375" style="148" customWidth="1"/>
    <col min="4" max="4" width="13.7109375" style="148" customWidth="1"/>
    <col min="5" max="5" width="14" style="148" customWidth="1"/>
    <col min="6" max="6" width="17.85546875" style="148" customWidth="1"/>
    <col min="7" max="16384" width="9.140625" style="148"/>
  </cols>
  <sheetData>
    <row r="1" spans="1:6" ht="15.75" customHeight="1" thickBot="1" x14ac:dyDescent="0.35">
      <c r="A1" s="629" t="e">
        <f>Note13!A1</f>
        <v>#REF!</v>
      </c>
      <c r="B1" s="630"/>
      <c r="C1" s="630"/>
      <c r="D1" s="630"/>
      <c r="E1" s="630"/>
      <c r="F1" s="631"/>
    </row>
    <row r="2" spans="1:6" ht="15.75" customHeight="1" thickBot="1" x14ac:dyDescent="0.35">
      <c r="A2" s="629" t="s">
        <v>1070</v>
      </c>
      <c r="B2" s="630"/>
      <c r="C2" s="630"/>
      <c r="D2" s="630"/>
      <c r="E2" s="630"/>
      <c r="F2" s="631"/>
    </row>
    <row r="3" spans="1:6" ht="15.75" customHeight="1" thickBot="1" x14ac:dyDescent="0.35">
      <c r="A3" s="629" t="s">
        <v>717</v>
      </c>
      <c r="B3" s="630"/>
      <c r="C3" s="630"/>
      <c r="D3" s="630"/>
      <c r="E3" s="630"/>
      <c r="F3" s="631"/>
    </row>
    <row r="4" spans="1:6" ht="18.75" customHeight="1" thickBot="1" x14ac:dyDescent="0.25">
      <c r="A4" s="642"/>
      <c r="B4" s="643"/>
      <c r="C4" s="643"/>
      <c r="D4" s="643"/>
      <c r="E4" s="643"/>
      <c r="F4" s="644"/>
    </row>
    <row r="5" spans="1:6" ht="15.75" customHeight="1" thickBot="1" x14ac:dyDescent="0.35">
      <c r="A5" s="620" t="s">
        <v>784</v>
      </c>
      <c r="B5" s="621"/>
      <c r="C5" s="621"/>
      <c r="D5" s="621"/>
      <c r="E5" s="621"/>
      <c r="F5" s="622"/>
    </row>
    <row r="6" spans="1:6" s="313" customFormat="1" ht="48" thickBot="1" x14ac:dyDescent="0.3">
      <c r="A6" s="654" t="s">
        <v>706</v>
      </c>
      <c r="B6" s="654" t="s">
        <v>749</v>
      </c>
      <c r="C6" s="651" t="str">
        <f>Note13!C6</f>
        <v xml:space="preserve"> Year Ended 31st December, 2021</v>
      </c>
      <c r="D6" s="652"/>
      <c r="E6" s="653"/>
      <c r="F6" s="312" t="str">
        <f>Note13!F6</f>
        <v xml:space="preserve"> Year Ended 31st December, 2020</v>
      </c>
    </row>
    <row r="7" spans="1:6" s="305" customFormat="1" ht="16.5" thickBot="1" x14ac:dyDescent="0.3">
      <c r="A7" s="655"/>
      <c r="B7" s="648"/>
      <c r="C7" s="314" t="s">
        <v>762</v>
      </c>
      <c r="D7" s="315" t="s">
        <v>763</v>
      </c>
      <c r="E7" s="316" t="s">
        <v>764</v>
      </c>
      <c r="F7" s="317" t="s">
        <v>762</v>
      </c>
    </row>
    <row r="8" spans="1:6" ht="15" thickBot="1" x14ac:dyDescent="0.25">
      <c r="A8" s="264">
        <v>1</v>
      </c>
      <c r="B8" s="253" t="s">
        <v>750</v>
      </c>
      <c r="C8" s="265">
        <v>0</v>
      </c>
      <c r="D8" s="265">
        <v>0</v>
      </c>
      <c r="E8" s="265">
        <v>0</v>
      </c>
      <c r="F8" s="266"/>
    </row>
    <row r="9" spans="1:6" ht="15" thickBot="1" x14ac:dyDescent="0.25">
      <c r="A9" s="642"/>
      <c r="B9" s="643"/>
      <c r="C9" s="643"/>
      <c r="D9" s="643"/>
      <c r="E9" s="643"/>
      <c r="F9" s="644"/>
    </row>
    <row r="10" spans="1:6" ht="16.5" thickBot="1" x14ac:dyDescent="0.35">
      <c r="A10" s="649" t="s">
        <v>748</v>
      </c>
      <c r="B10" s="650"/>
      <c r="C10" s="267">
        <f>C8</f>
        <v>0</v>
      </c>
      <c r="D10" s="267">
        <f>D8</f>
        <v>0</v>
      </c>
      <c r="E10" s="267">
        <f>E8</f>
        <v>0</v>
      </c>
      <c r="F10" s="268">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showGridLines="0" zoomScaleSheetLayoutView="100" workbookViewId="0"/>
  </sheetViews>
  <sheetFormatPr defaultColWidth="9.140625" defaultRowHeight="12.75" x14ac:dyDescent="0.25"/>
  <cols>
    <col min="1" max="16384" width="9.140625" style="380"/>
  </cols>
  <sheetData>
    <row r="1" ht="20.100000000000001" customHeight="1" x14ac:dyDescent="0.25"/>
    <row r="2" ht="20.100000000000001" customHeight="1" x14ac:dyDescent="0.25"/>
    <row r="3" ht="20.100000000000001" customHeight="1" x14ac:dyDescent="0.25"/>
    <row r="4" ht="20.100000000000001" customHeight="1" x14ac:dyDescent="0.25"/>
    <row r="5" ht="20.100000000000001" customHeight="1" x14ac:dyDescent="0.25"/>
    <row r="6" ht="20.100000000000001" customHeight="1" x14ac:dyDescent="0.25"/>
    <row r="7" ht="20.100000000000001" customHeight="1" x14ac:dyDescent="0.25"/>
    <row r="8" ht="20.100000000000001" customHeight="1" x14ac:dyDescent="0.25"/>
    <row r="9" ht="20.100000000000001" customHeight="1" x14ac:dyDescent="0.25"/>
    <row r="10" ht="20.100000000000001" customHeight="1" x14ac:dyDescent="0.25"/>
    <row r="11" ht="20.100000000000001" customHeight="1" x14ac:dyDescent="0.25"/>
    <row r="12" ht="20.100000000000001" customHeight="1" x14ac:dyDescent="0.25"/>
    <row r="13" ht="20.100000000000001" customHeight="1" x14ac:dyDescent="0.25"/>
    <row r="14" ht="20.100000000000001" customHeight="1" x14ac:dyDescent="0.25"/>
    <row r="15" ht="20.100000000000001" customHeight="1" x14ac:dyDescent="0.25"/>
    <row r="16"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row r="23" ht="20.100000000000001" customHeight="1" x14ac:dyDescent="0.25"/>
    <row r="24" ht="20.100000000000001" customHeight="1" x14ac:dyDescent="0.25"/>
    <row r="25" ht="20.100000000000001" customHeight="1" x14ac:dyDescent="0.25"/>
    <row r="26" ht="20.100000000000001" customHeight="1" x14ac:dyDescent="0.25"/>
  </sheetData>
  <pageMargins left="0.45" right="0.2" top="0.5" bottom="0" header="0" footer="0"/>
  <pageSetup paperSize="9" fitToWidth="0" orientation="portrait"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H21"/>
  <sheetViews>
    <sheetView showGridLines="0" topLeftCell="A9" zoomScaleSheetLayoutView="100" workbookViewId="0">
      <selection activeCell="A5" sqref="A5:H18"/>
    </sheetView>
  </sheetViews>
  <sheetFormatPr defaultColWidth="9.140625" defaultRowHeight="12.75" x14ac:dyDescent="0.25"/>
  <cols>
    <col min="1" max="1" width="4" style="385" bestFit="1" customWidth="1"/>
    <col min="2" max="2" width="20.140625" style="385" customWidth="1"/>
    <col min="3" max="3" width="16.140625" style="391" bestFit="1" customWidth="1"/>
    <col min="4" max="4" width="15.42578125" style="391" bestFit="1" customWidth="1"/>
    <col min="5" max="5" width="15.5703125" style="391" bestFit="1" customWidth="1"/>
    <col min="6" max="6" width="16.140625" style="391" bestFit="1" customWidth="1"/>
    <col min="7" max="7" width="15.85546875" style="391" bestFit="1" customWidth="1"/>
    <col min="8" max="8" width="15.42578125" style="391" bestFit="1" customWidth="1"/>
    <col min="9" max="9" width="24.42578125" style="385" customWidth="1"/>
    <col min="10" max="16384" width="9.140625" style="385"/>
  </cols>
  <sheetData>
    <row r="1" spans="1:8" ht="13.5" x14ac:dyDescent="0.25">
      <c r="A1" s="548" t="str">
        <f>'2A'!A1:D1</f>
        <v>Kogi Local Government of Kogi State</v>
      </c>
      <c r="B1" s="548"/>
      <c r="C1" s="548"/>
      <c r="D1" s="548"/>
      <c r="E1" s="548"/>
      <c r="F1" s="548"/>
      <c r="G1" s="548"/>
      <c r="H1" s="548"/>
    </row>
    <row r="2" spans="1:8" ht="13.5" x14ac:dyDescent="0.25">
      <c r="A2" s="548" t="s">
        <v>1092</v>
      </c>
      <c r="B2" s="548"/>
      <c r="C2" s="548"/>
      <c r="D2" s="548"/>
      <c r="E2" s="548"/>
      <c r="F2" s="548"/>
      <c r="G2" s="548"/>
      <c r="H2" s="548"/>
    </row>
    <row r="3" spans="1:8" ht="13.5" x14ac:dyDescent="0.25">
      <c r="A3" s="548" t="s">
        <v>717</v>
      </c>
      <c r="B3" s="548"/>
      <c r="C3" s="548"/>
      <c r="D3" s="548"/>
      <c r="E3" s="548"/>
      <c r="F3" s="548"/>
      <c r="G3" s="548"/>
      <c r="H3" s="548"/>
    </row>
    <row r="4" spans="1:8" ht="13.5" x14ac:dyDescent="0.25">
      <c r="A4" s="548"/>
      <c r="B4" s="548"/>
      <c r="C4" s="548"/>
      <c r="D4" s="548"/>
      <c r="E4" s="548"/>
      <c r="F4" s="548"/>
      <c r="G4" s="548"/>
      <c r="H4" s="548"/>
    </row>
    <row r="5" spans="1:8" ht="13.5" x14ac:dyDescent="0.25">
      <c r="A5" s="552" t="s">
        <v>1169</v>
      </c>
      <c r="B5" s="552"/>
      <c r="C5" s="552"/>
      <c r="D5" s="552"/>
      <c r="E5" s="552"/>
      <c r="F5" s="552"/>
      <c r="G5" s="552"/>
      <c r="H5" s="552"/>
    </row>
    <row r="6" spans="1:8" ht="32.25" customHeight="1" x14ac:dyDescent="0.25">
      <c r="A6" s="548" t="s">
        <v>706</v>
      </c>
      <c r="B6" s="551" t="s">
        <v>678</v>
      </c>
      <c r="C6" s="568" t="str">
        <f>Note14!C6</f>
        <v xml:space="preserve"> Year Ended 31st December, 2021</v>
      </c>
      <c r="D6" s="568"/>
      <c r="E6" s="568"/>
      <c r="F6" s="568"/>
      <c r="G6" s="397"/>
      <c r="H6" s="397" t="str">
        <f>Note14!F6</f>
        <v xml:space="preserve"> Year Ended 31st December, 2020</v>
      </c>
    </row>
    <row r="7" spans="1:8" s="376" customFormat="1" ht="20.100000000000001" customHeight="1" x14ac:dyDescent="0.25">
      <c r="A7" s="548"/>
      <c r="B7" s="551"/>
      <c r="C7" s="398" t="s">
        <v>762</v>
      </c>
      <c r="D7" s="398"/>
      <c r="E7" s="398"/>
      <c r="F7" s="398" t="s">
        <v>763</v>
      </c>
      <c r="G7" s="398" t="s">
        <v>764</v>
      </c>
      <c r="H7" s="398" t="s">
        <v>762</v>
      </c>
    </row>
    <row r="8" spans="1:8" s="376" customFormat="1" ht="31.5" customHeight="1" x14ac:dyDescent="0.25">
      <c r="A8" s="552" t="s">
        <v>595</v>
      </c>
      <c r="B8" s="552"/>
      <c r="C8" s="398" t="s">
        <v>1058</v>
      </c>
      <c r="D8" s="398" t="s">
        <v>1059</v>
      </c>
      <c r="E8" s="397" t="s">
        <v>1074</v>
      </c>
      <c r="F8" s="398"/>
      <c r="G8" s="398"/>
      <c r="H8" s="398"/>
    </row>
    <row r="9" spans="1:8" ht="20.100000000000001" customHeight="1" x14ac:dyDescent="0.25">
      <c r="A9" s="376">
        <v>1</v>
      </c>
      <c r="B9" s="375" t="s">
        <v>214</v>
      </c>
      <c r="C9" s="440">
        <v>635038420.51999998</v>
      </c>
      <c r="D9" s="393">
        <v>282458319.63999999</v>
      </c>
      <c r="E9" s="393">
        <v>352580100.88</v>
      </c>
      <c r="F9" s="393">
        <v>906389150</v>
      </c>
      <c r="G9" s="393">
        <v>623930830.36000001</v>
      </c>
      <c r="H9" s="393">
        <v>883834601.20000005</v>
      </c>
    </row>
    <row r="10" spans="1:8" ht="20.100000000000001" customHeight="1" x14ac:dyDescent="0.25"/>
    <row r="11" spans="1:8" ht="28.5" customHeight="1" x14ac:dyDescent="0.25">
      <c r="A11" s="551" t="s">
        <v>1112</v>
      </c>
      <c r="B11" s="551"/>
      <c r="C11" s="403">
        <f t="shared" ref="C11:H11" si="0">SUM(C9:C9)</f>
        <v>635038420.51999998</v>
      </c>
      <c r="D11" s="403">
        <f t="shared" si="0"/>
        <v>282458319.63999999</v>
      </c>
      <c r="E11" s="403">
        <f t="shared" si="0"/>
        <v>352580100.88</v>
      </c>
      <c r="F11" s="403">
        <f t="shared" si="0"/>
        <v>906389150</v>
      </c>
      <c r="G11" s="403">
        <f t="shared" si="0"/>
        <v>623930830.36000001</v>
      </c>
      <c r="H11" s="403">
        <f t="shared" si="0"/>
        <v>883834601.20000005</v>
      </c>
    </row>
    <row r="12" spans="1:8" x14ac:dyDescent="0.25">
      <c r="A12" s="549"/>
      <c r="B12" s="549"/>
      <c r="C12" s="549"/>
      <c r="D12" s="549"/>
      <c r="E12" s="549"/>
      <c r="F12" s="549"/>
      <c r="G12" s="549"/>
      <c r="H12" s="549"/>
    </row>
    <row r="13" spans="1:8" ht="29.25" customHeight="1" x14ac:dyDescent="0.25">
      <c r="A13" s="551" t="s">
        <v>596</v>
      </c>
      <c r="B13" s="551"/>
      <c r="C13" s="568"/>
      <c r="D13" s="568"/>
      <c r="E13" s="568"/>
      <c r="F13" s="568"/>
      <c r="G13" s="568"/>
      <c r="H13" s="568"/>
    </row>
    <row r="14" spans="1:8" ht="23.25" customHeight="1" x14ac:dyDescent="0.25">
      <c r="A14" s="376"/>
      <c r="B14" s="401"/>
      <c r="C14" s="391">
        <v>0</v>
      </c>
      <c r="D14" s="402">
        <v>0</v>
      </c>
      <c r="E14" s="402">
        <v>0</v>
      </c>
      <c r="F14" s="402">
        <v>0</v>
      </c>
      <c r="G14" s="402">
        <v>0</v>
      </c>
      <c r="H14" s="402">
        <v>0</v>
      </c>
    </row>
    <row r="15" spans="1:8" ht="20.100000000000001" customHeight="1" x14ac:dyDescent="0.25">
      <c r="A15" s="376"/>
      <c r="B15" s="401"/>
      <c r="C15" s="402">
        <v>0</v>
      </c>
      <c r="D15" s="402">
        <v>0</v>
      </c>
      <c r="E15" s="402">
        <v>0</v>
      </c>
      <c r="F15" s="402">
        <v>0</v>
      </c>
      <c r="G15" s="402">
        <v>0</v>
      </c>
      <c r="H15" s="402">
        <v>0</v>
      </c>
    </row>
    <row r="16" spans="1:8" ht="33" customHeight="1" x14ac:dyDescent="0.25">
      <c r="A16" s="551" t="s">
        <v>1113</v>
      </c>
      <c r="B16" s="552"/>
      <c r="C16" s="403">
        <f t="shared" ref="C16:H16" si="1">SUM(C14:C15)</f>
        <v>0</v>
      </c>
      <c r="D16" s="403">
        <f t="shared" si="1"/>
        <v>0</v>
      </c>
      <c r="E16" s="403">
        <f t="shared" si="1"/>
        <v>0</v>
      </c>
      <c r="F16" s="403">
        <f t="shared" si="1"/>
        <v>0</v>
      </c>
      <c r="G16" s="403">
        <f t="shared" si="1"/>
        <v>0</v>
      </c>
      <c r="H16" s="403">
        <f t="shared" si="1"/>
        <v>0</v>
      </c>
    </row>
    <row r="17" spans="1:8" ht="13.5" x14ac:dyDescent="0.25">
      <c r="A17" s="548"/>
      <c r="B17" s="548"/>
      <c r="C17" s="548"/>
      <c r="D17" s="548"/>
      <c r="E17" s="548"/>
      <c r="F17" s="548"/>
      <c r="G17" s="548"/>
      <c r="H17" s="548"/>
    </row>
    <row r="18" spans="1:8" ht="30.75" customHeight="1" x14ac:dyDescent="0.25">
      <c r="A18" s="551" t="s">
        <v>1075</v>
      </c>
      <c r="B18" s="552"/>
      <c r="C18" s="403">
        <f>C16+C11</f>
        <v>635038420.51999998</v>
      </c>
      <c r="D18" s="403">
        <f>D16+D11</f>
        <v>282458319.63999999</v>
      </c>
      <c r="E18" s="403">
        <f>E16+E11</f>
        <v>352580100.88</v>
      </c>
      <c r="F18" s="403">
        <f>F16+F11</f>
        <v>906389150</v>
      </c>
      <c r="G18" s="403"/>
      <c r="H18" s="403">
        <f>H16+H11</f>
        <v>883834601.20000005</v>
      </c>
    </row>
    <row r="19" spans="1:8" x14ac:dyDescent="0.25">
      <c r="A19" s="549"/>
      <c r="B19" s="549"/>
      <c r="C19" s="549"/>
      <c r="D19" s="549"/>
      <c r="E19" s="549"/>
      <c r="F19" s="549"/>
      <c r="G19" s="549"/>
      <c r="H19" s="549"/>
    </row>
    <row r="20" spans="1:8" x14ac:dyDescent="0.25">
      <c r="A20" s="549"/>
      <c r="B20" s="549"/>
      <c r="C20" s="549"/>
      <c r="D20" s="549"/>
      <c r="E20" s="549"/>
      <c r="F20" s="549"/>
      <c r="G20" s="549"/>
      <c r="H20" s="549"/>
    </row>
    <row r="21" spans="1:8" ht="54.75" customHeight="1" x14ac:dyDescent="0.25">
      <c r="A21" s="573"/>
      <c r="B21" s="573"/>
      <c r="C21" s="573"/>
      <c r="D21" s="573"/>
      <c r="E21" s="573"/>
      <c r="F21" s="573"/>
      <c r="G21" s="573"/>
      <c r="H21" s="573"/>
    </row>
  </sheetData>
  <mergeCells count="19">
    <mergeCell ref="A6:A7"/>
    <mergeCell ref="B6:B7"/>
    <mergeCell ref="C6:F6"/>
    <mergeCell ref="A8:B8"/>
    <mergeCell ref="A1:H1"/>
    <mergeCell ref="A2:H2"/>
    <mergeCell ref="A3:H3"/>
    <mergeCell ref="A4:H4"/>
    <mergeCell ref="A5:H5"/>
    <mergeCell ref="A13:B13"/>
    <mergeCell ref="A12:H12"/>
    <mergeCell ref="A11:B11"/>
    <mergeCell ref="C13:H13"/>
    <mergeCell ref="A16:B16"/>
    <mergeCell ref="A17:H17"/>
    <mergeCell ref="A18:B18"/>
    <mergeCell ref="A19:H19"/>
    <mergeCell ref="A21:H21"/>
    <mergeCell ref="A20:H20"/>
  </mergeCells>
  <pageMargins left="0.45" right="0.2" top="0.5" bottom="0" header="0" footer="0"/>
  <pageSetup paperSize="9" fitToWidth="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G15"/>
  <sheetViews>
    <sheetView showGridLines="0" zoomScaleSheetLayoutView="118" workbookViewId="0">
      <selection sqref="A1:G12"/>
    </sheetView>
  </sheetViews>
  <sheetFormatPr defaultColWidth="9.140625" defaultRowHeight="12.75" x14ac:dyDescent="0.25"/>
  <cols>
    <col min="1" max="1" width="6.28515625" style="385" customWidth="1"/>
    <col min="2" max="2" width="12.7109375" style="385" customWidth="1"/>
    <col min="3" max="3" width="16.140625" style="391" bestFit="1" customWidth="1"/>
    <col min="4" max="4" width="16.42578125" style="391" bestFit="1" customWidth="1"/>
    <col min="5" max="5" width="18.42578125" style="391" customWidth="1"/>
    <col min="6" max="6" width="17.42578125" style="391" bestFit="1" customWidth="1"/>
    <col min="7" max="7" width="17.7109375" style="391" bestFit="1" customWidth="1"/>
    <col min="8" max="8" width="18" style="385" customWidth="1"/>
    <col min="9" max="9" width="14.5703125" style="385" customWidth="1"/>
    <col min="10" max="10" width="10.28515625" style="385" customWidth="1"/>
    <col min="11" max="16384" width="9.140625" style="385"/>
  </cols>
  <sheetData>
    <row r="1" spans="1:7" ht="13.5" x14ac:dyDescent="0.25">
      <c r="A1" s="548" t="str">
        <f>'5'!A1</f>
        <v>Kogi Local Government of Kogi State</v>
      </c>
      <c r="B1" s="548"/>
      <c r="C1" s="548"/>
      <c r="D1" s="548"/>
      <c r="E1" s="548"/>
      <c r="F1" s="548"/>
      <c r="G1" s="548"/>
    </row>
    <row r="2" spans="1:7" ht="13.5" x14ac:dyDescent="0.25">
      <c r="A2" s="548" t="s">
        <v>1092</v>
      </c>
      <c r="B2" s="548"/>
      <c r="C2" s="548"/>
      <c r="D2" s="548"/>
      <c r="E2" s="548"/>
      <c r="F2" s="548"/>
      <c r="G2" s="548"/>
    </row>
    <row r="3" spans="1:7" ht="13.5" x14ac:dyDescent="0.25">
      <c r="A3" s="548" t="s">
        <v>717</v>
      </c>
      <c r="B3" s="548"/>
      <c r="C3" s="548"/>
      <c r="D3" s="548"/>
      <c r="E3" s="548"/>
      <c r="F3" s="548"/>
      <c r="G3" s="548"/>
    </row>
    <row r="4" spans="1:7" ht="13.5" x14ac:dyDescent="0.25">
      <c r="A4" s="548"/>
      <c r="B4" s="548"/>
      <c r="C4" s="548"/>
      <c r="D4" s="548"/>
      <c r="E4" s="548"/>
      <c r="F4" s="548"/>
      <c r="G4" s="548"/>
    </row>
    <row r="5" spans="1:7" ht="13.5" x14ac:dyDescent="0.25">
      <c r="A5" s="552" t="s">
        <v>1172</v>
      </c>
      <c r="B5" s="552"/>
      <c r="C5" s="552"/>
      <c r="D5" s="552"/>
      <c r="E5" s="552"/>
      <c r="F5" s="552"/>
      <c r="G5" s="552"/>
    </row>
    <row r="6" spans="1:7" s="376" customFormat="1" ht="27" x14ac:dyDescent="0.25">
      <c r="A6" s="548"/>
      <c r="B6" s="548"/>
      <c r="C6" s="569" t="str">
        <f>'5'!C6</f>
        <v xml:space="preserve"> Year Ended 31st December, 2021</v>
      </c>
      <c r="D6" s="569"/>
      <c r="E6" s="569"/>
      <c r="F6" s="569"/>
      <c r="G6" s="397" t="str">
        <f>'5'!H6</f>
        <v xml:space="preserve"> Year Ended 31st December, 2020</v>
      </c>
    </row>
    <row r="7" spans="1:7" s="376" customFormat="1" ht="13.5" x14ac:dyDescent="0.25">
      <c r="A7" s="548"/>
      <c r="B7" s="548"/>
      <c r="C7" s="398" t="s">
        <v>762</v>
      </c>
      <c r="D7" s="398"/>
      <c r="E7" s="398" t="s">
        <v>763</v>
      </c>
      <c r="F7" s="398" t="s">
        <v>764</v>
      </c>
      <c r="G7" s="398" t="s">
        <v>762</v>
      </c>
    </row>
    <row r="8" spans="1:7" s="376" customFormat="1" ht="27" x14ac:dyDescent="0.25">
      <c r="A8" s="377" t="s">
        <v>706</v>
      </c>
      <c r="B8" s="399" t="s">
        <v>678</v>
      </c>
      <c r="C8" s="394" t="s">
        <v>1171</v>
      </c>
      <c r="D8" s="396" t="s">
        <v>1059</v>
      </c>
      <c r="E8" s="656"/>
      <c r="F8" s="656"/>
      <c r="G8" s="656"/>
    </row>
    <row r="9" spans="1:7" ht="14.25" customHeight="1" x14ac:dyDescent="0.25">
      <c r="A9" s="376">
        <v>1</v>
      </c>
      <c r="B9" s="440" t="s">
        <v>1170</v>
      </c>
      <c r="C9" s="440">
        <v>227571217.47999999</v>
      </c>
      <c r="D9" s="440">
        <v>91028486.989999995</v>
      </c>
      <c r="E9" s="440">
        <v>166122880</v>
      </c>
      <c r="F9" s="440">
        <v>75094393.010000005</v>
      </c>
      <c r="G9" s="440">
        <v>219964174</v>
      </c>
    </row>
    <row r="10" spans="1:7" x14ac:dyDescent="0.25">
      <c r="A10" s="376"/>
      <c r="C10" s="474"/>
      <c r="D10" s="474"/>
      <c r="E10" s="473"/>
      <c r="F10" s="473">
        <f>E10-C10</f>
        <v>0</v>
      </c>
      <c r="G10" s="475"/>
    </row>
    <row r="11" spans="1:7" ht="15.75" customHeight="1" x14ac:dyDescent="0.25">
      <c r="A11" s="549"/>
      <c r="B11" s="549"/>
      <c r="C11" s="549"/>
      <c r="D11" s="549"/>
      <c r="E11" s="549"/>
      <c r="F11" s="549"/>
      <c r="G11" s="549"/>
    </row>
    <row r="12" spans="1:7" ht="33" customHeight="1" x14ac:dyDescent="0.25">
      <c r="A12" s="551" t="s">
        <v>1120</v>
      </c>
      <c r="B12" s="552"/>
      <c r="C12" s="400">
        <f>SUM(C9:C10)</f>
        <v>227571217.47999999</v>
      </c>
      <c r="D12" s="400">
        <f t="shared" ref="D12:G12" si="0">SUM(D9:D10)</f>
        <v>91028486.989999995</v>
      </c>
      <c r="E12" s="400">
        <f t="shared" si="0"/>
        <v>166122880</v>
      </c>
      <c r="F12" s="400">
        <f t="shared" si="0"/>
        <v>75094393.010000005</v>
      </c>
      <c r="G12" s="400">
        <f t="shared" si="0"/>
        <v>219964174</v>
      </c>
    </row>
    <row r="13" spans="1:7" ht="15.75" customHeight="1" x14ac:dyDescent="0.25">
      <c r="A13" s="548"/>
      <c r="B13" s="548"/>
      <c r="C13" s="548"/>
      <c r="D13" s="548"/>
      <c r="E13" s="548"/>
      <c r="F13" s="548"/>
      <c r="G13" s="548"/>
    </row>
    <row r="14" spans="1:7" ht="15" customHeight="1" x14ac:dyDescent="0.25">
      <c r="A14" s="549"/>
      <c r="B14" s="549"/>
      <c r="C14" s="549"/>
      <c r="D14" s="549"/>
      <c r="E14" s="549"/>
      <c r="F14" s="549"/>
      <c r="G14" s="549"/>
    </row>
    <row r="15" spans="1:7" ht="18.75" customHeight="1" x14ac:dyDescent="0.25">
      <c r="A15" s="573"/>
      <c r="B15" s="573"/>
      <c r="C15" s="573"/>
      <c r="D15" s="573"/>
      <c r="E15" s="573"/>
      <c r="F15" s="573"/>
      <c r="G15" s="573"/>
    </row>
  </sheetData>
  <mergeCells count="13">
    <mergeCell ref="E8:G8"/>
    <mergeCell ref="A1:G1"/>
    <mergeCell ref="A2:G2"/>
    <mergeCell ref="A3:G3"/>
    <mergeCell ref="C6:F6"/>
    <mergeCell ref="A4:G4"/>
    <mergeCell ref="A5:G5"/>
    <mergeCell ref="A6:B7"/>
    <mergeCell ref="A12:B12"/>
    <mergeCell ref="A11:G11"/>
    <mergeCell ref="A15:G15"/>
    <mergeCell ref="A13:G13"/>
    <mergeCell ref="A14:G14"/>
  </mergeCells>
  <pageMargins left="0.45" right="0.2" top="0.5" bottom="0" header="0" footer="0"/>
  <pageSetup paperSize="9" scale="80" fitToWidth="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M459"/>
  <sheetViews>
    <sheetView view="pageBreakPreview" topLeftCell="A55" zoomScale="124" zoomScaleSheetLayoutView="124" workbookViewId="0">
      <selection activeCell="A58" sqref="A58:F63"/>
    </sheetView>
  </sheetViews>
  <sheetFormatPr defaultColWidth="9.140625"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665" t="str">
        <f>'6'!A1</f>
        <v>Kogi Local Government of Kogi State</v>
      </c>
      <c r="B1" s="666"/>
      <c r="C1" s="666"/>
      <c r="D1" s="666"/>
      <c r="E1" s="666"/>
      <c r="F1" s="667"/>
    </row>
    <row r="2" spans="1:6" ht="19.5" thickBot="1" x14ac:dyDescent="0.35">
      <c r="A2" s="665" t="str">
        <f>'6'!A2</f>
        <v>Financial Statement For The Year Ended 31st December, 2020</v>
      </c>
      <c r="B2" s="666"/>
      <c r="C2" s="666"/>
      <c r="D2" s="666"/>
      <c r="E2" s="666"/>
      <c r="F2" s="667"/>
    </row>
    <row r="3" spans="1:6" ht="19.5" thickBot="1" x14ac:dyDescent="0.35">
      <c r="A3" s="665" t="s">
        <v>717</v>
      </c>
      <c r="B3" s="666"/>
      <c r="C3" s="666"/>
      <c r="D3" s="666"/>
      <c r="E3" s="666"/>
      <c r="F3" s="667"/>
    </row>
    <row r="4" spans="1:6" ht="19.5" thickBot="1" x14ac:dyDescent="0.35">
      <c r="A4" s="665"/>
      <c r="B4" s="666"/>
      <c r="C4" s="666"/>
      <c r="D4" s="666"/>
      <c r="E4" s="666"/>
      <c r="F4" s="667"/>
    </row>
    <row r="5" spans="1:6" ht="19.5" thickBot="1" x14ac:dyDescent="0.35">
      <c r="A5" s="668" t="s">
        <v>785</v>
      </c>
      <c r="B5" s="669"/>
      <c r="C5" s="669"/>
      <c r="D5" s="669"/>
      <c r="E5" s="669"/>
      <c r="F5" s="670"/>
    </row>
    <row r="6" spans="1:6" ht="30.75" thickBot="1" x14ac:dyDescent="0.3">
      <c r="A6" s="660" t="s">
        <v>836</v>
      </c>
      <c r="B6" s="660" t="s">
        <v>678</v>
      </c>
      <c r="C6" s="662" t="str">
        <f>'6'!C6</f>
        <v xml:space="preserve"> Year Ended 31st December, 2021</v>
      </c>
      <c r="D6" s="663"/>
      <c r="E6" s="664"/>
      <c r="F6" s="55" t="str">
        <f>'6'!G6</f>
        <v xml:space="preserve"> Year Ended 31st December, 2020</v>
      </c>
    </row>
    <row r="7" spans="1:6" ht="15.75" thickBot="1" x14ac:dyDescent="0.3">
      <c r="A7" s="661"/>
      <c r="B7" s="661"/>
      <c r="C7" s="66" t="s">
        <v>762</v>
      </c>
      <c r="D7" s="39" t="s">
        <v>763</v>
      </c>
      <c r="E7" s="40" t="s">
        <v>764</v>
      </c>
      <c r="F7" s="41" t="s">
        <v>762</v>
      </c>
    </row>
    <row r="8" spans="1:6" ht="18" customHeight="1" x14ac:dyDescent="0.25">
      <c r="A8" s="112">
        <v>22020512</v>
      </c>
      <c r="B8" s="56" t="s">
        <v>475</v>
      </c>
      <c r="C8" s="16">
        <v>250364886.43000001</v>
      </c>
      <c r="D8" s="33">
        <v>330852700</v>
      </c>
      <c r="E8" s="16">
        <v>80487813.569999993</v>
      </c>
      <c r="F8" s="34">
        <v>0</v>
      </c>
    </row>
    <row r="9" spans="1:6" ht="18" customHeight="1" x14ac:dyDescent="0.25">
      <c r="A9" s="113">
        <v>22020109</v>
      </c>
      <c r="B9" s="57" t="s">
        <v>363</v>
      </c>
      <c r="C9" s="18">
        <v>34277080</v>
      </c>
      <c r="D9" s="21">
        <v>35000000</v>
      </c>
      <c r="E9" s="18">
        <v>722920</v>
      </c>
      <c r="F9" s="22">
        <v>29846320</v>
      </c>
    </row>
    <row r="10" spans="1:6" ht="30" x14ac:dyDescent="0.25">
      <c r="A10" s="113">
        <v>22021210</v>
      </c>
      <c r="B10" s="57" t="s">
        <v>486</v>
      </c>
      <c r="C10" s="18">
        <v>0</v>
      </c>
      <c r="D10" s="21">
        <v>5000000</v>
      </c>
      <c r="E10" s="18">
        <v>5000000</v>
      </c>
      <c r="F10" s="22">
        <v>0</v>
      </c>
    </row>
    <row r="11" spans="1:6" ht="18" customHeight="1" x14ac:dyDescent="0.25">
      <c r="A11" s="113">
        <v>22020666</v>
      </c>
      <c r="B11" s="57" t="s">
        <v>376</v>
      </c>
      <c r="C11" s="18">
        <v>750000</v>
      </c>
      <c r="D11" s="21">
        <v>10563408</v>
      </c>
      <c r="E11" s="18">
        <v>9813408</v>
      </c>
      <c r="F11" s="22">
        <v>0</v>
      </c>
    </row>
    <row r="12" spans="1:6" ht="18" customHeight="1" x14ac:dyDescent="0.25">
      <c r="A12" s="113">
        <v>22020748</v>
      </c>
      <c r="B12" s="57" t="s">
        <v>317</v>
      </c>
      <c r="C12" s="18">
        <v>560000</v>
      </c>
      <c r="D12" s="21">
        <v>10500000</v>
      </c>
      <c r="E12" s="18">
        <v>9940000</v>
      </c>
      <c r="F12" s="22">
        <v>71042822.370000005</v>
      </c>
    </row>
    <row r="13" spans="1:6" ht="18" customHeight="1" x14ac:dyDescent="0.25">
      <c r="A13" s="113">
        <v>22021105</v>
      </c>
      <c r="B13" s="57" t="s">
        <v>582</v>
      </c>
      <c r="C13" s="18">
        <v>17500000</v>
      </c>
      <c r="D13" s="21">
        <v>20000000</v>
      </c>
      <c r="E13" s="18">
        <v>2500000</v>
      </c>
      <c r="F13" s="22">
        <v>0</v>
      </c>
    </row>
    <row r="14" spans="1:6" ht="18" customHeight="1" x14ac:dyDescent="0.25">
      <c r="A14" s="113">
        <v>22021208</v>
      </c>
      <c r="B14" s="57" t="s">
        <v>280</v>
      </c>
      <c r="C14" s="18">
        <v>145622500</v>
      </c>
      <c r="D14" s="21">
        <v>150000000</v>
      </c>
      <c r="E14" s="18">
        <v>4377500</v>
      </c>
      <c r="F14" s="22">
        <v>5185450</v>
      </c>
    </row>
    <row r="15" spans="1:6" ht="18" customHeight="1" x14ac:dyDescent="0.25">
      <c r="A15" s="113">
        <v>22020742</v>
      </c>
      <c r="B15" s="57" t="s">
        <v>565</v>
      </c>
      <c r="C15" s="18">
        <v>0</v>
      </c>
      <c r="D15" s="21">
        <v>1119000</v>
      </c>
      <c r="E15" s="18">
        <v>1119000</v>
      </c>
      <c r="F15" s="22">
        <v>0</v>
      </c>
    </row>
    <row r="16" spans="1:6" ht="18" customHeight="1" x14ac:dyDescent="0.25">
      <c r="A16" s="113">
        <v>22020208</v>
      </c>
      <c r="B16" s="57" t="s">
        <v>466</v>
      </c>
      <c r="C16" s="18">
        <v>0</v>
      </c>
      <c r="D16" s="21">
        <v>600000</v>
      </c>
      <c r="E16" s="18">
        <v>600000</v>
      </c>
      <c r="F16" s="22">
        <v>0</v>
      </c>
    </row>
    <row r="17" spans="1:6" ht="18" customHeight="1" x14ac:dyDescent="0.25">
      <c r="A17" s="113">
        <v>22020773</v>
      </c>
      <c r="B17" s="57" t="s">
        <v>395</v>
      </c>
      <c r="C17" s="18">
        <v>2200000</v>
      </c>
      <c r="D17" s="21">
        <v>4000000</v>
      </c>
      <c r="E17" s="18">
        <v>1800000</v>
      </c>
      <c r="F17" s="22">
        <v>0</v>
      </c>
    </row>
    <row r="18" spans="1:6" ht="18" customHeight="1" x14ac:dyDescent="0.25">
      <c r="A18" s="113">
        <v>22021083</v>
      </c>
      <c r="B18" s="57" t="s">
        <v>561</v>
      </c>
      <c r="C18" s="18">
        <v>0</v>
      </c>
      <c r="D18" s="21">
        <v>5000000</v>
      </c>
      <c r="E18" s="18">
        <v>5000000</v>
      </c>
      <c r="F18" s="22">
        <v>0</v>
      </c>
    </row>
    <row r="19" spans="1:6" ht="18" customHeight="1" x14ac:dyDescent="0.25">
      <c r="A19" s="113">
        <v>22020706</v>
      </c>
      <c r="B19" s="57" t="s">
        <v>478</v>
      </c>
      <c r="C19" s="18">
        <v>0</v>
      </c>
      <c r="D19" s="21">
        <v>5000000</v>
      </c>
      <c r="E19" s="18">
        <v>5000000</v>
      </c>
      <c r="F19" s="22">
        <v>0</v>
      </c>
    </row>
    <row r="20" spans="1:6" ht="18" customHeight="1" x14ac:dyDescent="0.25">
      <c r="A20" s="113">
        <v>22020217</v>
      </c>
      <c r="B20" s="57" t="s">
        <v>384</v>
      </c>
      <c r="C20" s="18">
        <v>13700</v>
      </c>
      <c r="D20" s="21">
        <v>600000</v>
      </c>
      <c r="E20" s="18">
        <v>586300</v>
      </c>
      <c r="F20" s="22">
        <v>0</v>
      </c>
    </row>
    <row r="21" spans="1:6" ht="18" customHeight="1" x14ac:dyDescent="0.25">
      <c r="A21" s="113">
        <v>22020714</v>
      </c>
      <c r="B21" s="57" t="s">
        <v>310</v>
      </c>
      <c r="C21" s="18">
        <v>5762000</v>
      </c>
      <c r="D21" s="21">
        <v>10520200</v>
      </c>
      <c r="E21" s="18">
        <v>4758200</v>
      </c>
      <c r="F21" s="22">
        <v>3702000</v>
      </c>
    </row>
    <row r="22" spans="1:6" ht="18" customHeight="1" x14ac:dyDescent="0.25">
      <c r="A22" s="113">
        <v>22021014</v>
      </c>
      <c r="B22" s="57" t="s">
        <v>226</v>
      </c>
      <c r="C22" s="18">
        <v>29500000</v>
      </c>
      <c r="D22" s="21">
        <v>30000000</v>
      </c>
      <c r="E22" s="18">
        <v>500000</v>
      </c>
      <c r="F22" s="22">
        <v>48550748.560000002</v>
      </c>
    </row>
    <row r="23" spans="1:6" ht="18" customHeight="1" x14ac:dyDescent="0.25">
      <c r="A23" s="113">
        <v>22020617</v>
      </c>
      <c r="B23" s="57" t="s">
        <v>251</v>
      </c>
      <c r="C23" s="18">
        <v>49798500</v>
      </c>
      <c r="D23" s="21">
        <v>60000000</v>
      </c>
      <c r="E23" s="18">
        <v>10201500</v>
      </c>
      <c r="F23" s="22">
        <v>67800260</v>
      </c>
    </row>
    <row r="24" spans="1:6" ht="30.75" customHeight="1" x14ac:dyDescent="0.25">
      <c r="A24" s="113">
        <v>22020728</v>
      </c>
      <c r="B24" s="57" t="s">
        <v>314</v>
      </c>
      <c r="C24" s="18">
        <v>667251975.44000006</v>
      </c>
      <c r="D24" s="21">
        <v>360000000</v>
      </c>
      <c r="E24" s="18">
        <v>-307251975.44000006</v>
      </c>
      <c r="F24" s="22">
        <v>220244423</v>
      </c>
    </row>
    <row r="25" spans="1:6" ht="18" customHeight="1" x14ac:dyDescent="0.25">
      <c r="A25" s="113">
        <v>22021028</v>
      </c>
      <c r="B25" s="57" t="s">
        <v>528</v>
      </c>
      <c r="C25" s="18">
        <v>0</v>
      </c>
      <c r="D25" s="21">
        <v>1000000</v>
      </c>
      <c r="E25" s="18">
        <v>1000000</v>
      </c>
      <c r="F25" s="22">
        <v>0</v>
      </c>
    </row>
    <row r="26" spans="1:6" ht="18" customHeight="1" x14ac:dyDescent="0.25">
      <c r="A26" s="113">
        <v>22020633</v>
      </c>
      <c r="B26" s="57" t="s">
        <v>321</v>
      </c>
      <c r="C26" s="18">
        <v>52686000</v>
      </c>
      <c r="D26" s="21">
        <v>57180000</v>
      </c>
      <c r="E26" s="18">
        <v>4494000</v>
      </c>
      <c r="F26" s="22">
        <v>2215000</v>
      </c>
    </row>
    <row r="27" spans="1:6" ht="18" customHeight="1" x14ac:dyDescent="0.25">
      <c r="A27" s="113">
        <v>22020696</v>
      </c>
      <c r="B27" s="57" t="s">
        <v>257</v>
      </c>
      <c r="C27" s="18">
        <v>6200000</v>
      </c>
      <c r="D27" s="21">
        <v>7000000</v>
      </c>
      <c r="E27" s="18">
        <v>800000</v>
      </c>
      <c r="F27" s="22">
        <v>1050000</v>
      </c>
    </row>
    <row r="28" spans="1:6" ht="18" customHeight="1" x14ac:dyDescent="0.25">
      <c r="A28" s="113">
        <v>22020665</v>
      </c>
      <c r="B28" s="57" t="s">
        <v>548</v>
      </c>
      <c r="C28" s="18">
        <v>0</v>
      </c>
      <c r="D28" s="21">
        <v>200000</v>
      </c>
      <c r="E28" s="18">
        <v>200000</v>
      </c>
      <c r="F28" s="22">
        <v>0</v>
      </c>
    </row>
    <row r="29" spans="1:6" ht="18" customHeight="1" x14ac:dyDescent="0.25">
      <c r="A29" s="113">
        <v>22021043</v>
      </c>
      <c r="B29" s="57" t="s">
        <v>434</v>
      </c>
      <c r="C29" s="18">
        <v>9700100</v>
      </c>
      <c r="D29" s="21">
        <v>10000000</v>
      </c>
      <c r="E29" s="18">
        <v>299900</v>
      </c>
      <c r="F29" s="22">
        <v>0</v>
      </c>
    </row>
    <row r="30" spans="1:6" ht="18" customHeight="1" x14ac:dyDescent="0.25">
      <c r="A30" s="113">
        <v>22020668</v>
      </c>
      <c r="B30" s="57" t="s">
        <v>308</v>
      </c>
      <c r="C30" s="18">
        <v>10000000</v>
      </c>
      <c r="D30" s="21">
        <v>10000000</v>
      </c>
      <c r="E30" s="18">
        <v>0</v>
      </c>
      <c r="F30" s="22">
        <v>4500000</v>
      </c>
    </row>
    <row r="31" spans="1:6" ht="18" customHeight="1" x14ac:dyDescent="0.25">
      <c r="A31" s="113">
        <v>22020649</v>
      </c>
      <c r="B31" s="57" t="s">
        <v>534</v>
      </c>
      <c r="C31" s="18">
        <v>0</v>
      </c>
      <c r="D31" s="21">
        <v>5000000</v>
      </c>
      <c r="E31" s="18">
        <v>5000000</v>
      </c>
      <c r="F31" s="22">
        <v>0</v>
      </c>
    </row>
    <row r="32" spans="1:6" ht="18" customHeight="1" x14ac:dyDescent="0.25">
      <c r="A32" s="113">
        <v>22021016</v>
      </c>
      <c r="B32" s="57" t="s">
        <v>776</v>
      </c>
      <c r="C32" s="18">
        <v>236620000</v>
      </c>
      <c r="D32" s="21">
        <v>240000000</v>
      </c>
      <c r="E32" s="18">
        <v>3380000</v>
      </c>
      <c r="F32" s="22"/>
    </row>
    <row r="33" spans="1:6" ht="18" customHeight="1" x14ac:dyDescent="0.25">
      <c r="A33" s="113">
        <v>22021016</v>
      </c>
      <c r="B33" s="57" t="s">
        <v>272</v>
      </c>
      <c r="C33" s="18">
        <v>60500000</v>
      </c>
      <c r="D33" s="21">
        <v>60800000</v>
      </c>
      <c r="E33" s="18">
        <v>300000</v>
      </c>
      <c r="F33" s="22">
        <v>56440000</v>
      </c>
    </row>
    <row r="34" spans="1:6" ht="18" customHeight="1" x14ac:dyDescent="0.25">
      <c r="A34" s="113">
        <v>22020731</v>
      </c>
      <c r="B34" s="57" t="s">
        <v>288</v>
      </c>
      <c r="C34" s="18">
        <v>20483149</v>
      </c>
      <c r="D34" s="21">
        <v>20490003</v>
      </c>
      <c r="E34" s="18">
        <v>6854</v>
      </c>
      <c r="F34" s="22">
        <v>12985392</v>
      </c>
    </row>
    <row r="35" spans="1:6" ht="18" customHeight="1" x14ac:dyDescent="0.25">
      <c r="A35" s="113">
        <v>22020444</v>
      </c>
      <c r="B35" s="57" t="s">
        <v>393</v>
      </c>
      <c r="C35" s="18">
        <v>20000000</v>
      </c>
      <c r="D35" s="21">
        <v>5000000</v>
      </c>
      <c r="E35" s="18">
        <v>-15000000</v>
      </c>
      <c r="F35" s="22">
        <v>0</v>
      </c>
    </row>
    <row r="36" spans="1:6" ht="18" customHeight="1" x14ac:dyDescent="0.25">
      <c r="A36" s="113">
        <v>22020314</v>
      </c>
      <c r="B36" s="57" t="s">
        <v>268</v>
      </c>
      <c r="C36" s="18">
        <v>9341666</v>
      </c>
      <c r="D36" s="21">
        <v>15500000</v>
      </c>
      <c r="E36" s="18">
        <v>6158334</v>
      </c>
      <c r="F36" s="22">
        <v>13970000</v>
      </c>
    </row>
    <row r="37" spans="1:6" ht="18" customHeight="1" x14ac:dyDescent="0.25">
      <c r="A37" s="113">
        <v>22020406</v>
      </c>
      <c r="B37" s="57" t="s">
        <v>370</v>
      </c>
      <c r="C37" s="18">
        <v>2955000</v>
      </c>
      <c r="D37" s="21">
        <v>3000000</v>
      </c>
      <c r="E37" s="18">
        <v>45000</v>
      </c>
      <c r="F37" s="22">
        <v>0</v>
      </c>
    </row>
    <row r="38" spans="1:6" ht="18" customHeight="1" x14ac:dyDescent="0.25">
      <c r="A38" s="113">
        <v>22020670</v>
      </c>
      <c r="B38" s="57" t="s">
        <v>335</v>
      </c>
      <c r="C38" s="18">
        <v>1000000</v>
      </c>
      <c r="D38" s="21">
        <v>1000000</v>
      </c>
      <c r="E38" s="18">
        <v>0</v>
      </c>
      <c r="F38" s="22">
        <v>3100000</v>
      </c>
    </row>
    <row r="39" spans="1:6" ht="18" customHeight="1" x14ac:dyDescent="0.25">
      <c r="A39" s="113">
        <v>22021070</v>
      </c>
      <c r="B39" s="57" t="s">
        <v>305</v>
      </c>
      <c r="C39" s="18">
        <v>9500000</v>
      </c>
      <c r="D39" s="21">
        <v>10000000</v>
      </c>
      <c r="E39" s="18">
        <v>500000</v>
      </c>
      <c r="F39" s="22">
        <v>14330000</v>
      </c>
    </row>
    <row r="40" spans="1:6" ht="18" customHeight="1" x14ac:dyDescent="0.25">
      <c r="A40" s="113">
        <v>22020672</v>
      </c>
      <c r="B40" s="57" t="s">
        <v>549</v>
      </c>
      <c r="C40" s="18">
        <v>1000000</v>
      </c>
      <c r="D40" s="21">
        <v>1000000</v>
      </c>
      <c r="E40" s="18">
        <v>0</v>
      </c>
      <c r="F40" s="22">
        <v>0</v>
      </c>
    </row>
    <row r="41" spans="1:6" ht="18" customHeight="1" x14ac:dyDescent="0.25">
      <c r="A41" s="113">
        <v>22020455</v>
      </c>
      <c r="B41" s="57" t="s">
        <v>378</v>
      </c>
      <c r="C41" s="18">
        <v>278000</v>
      </c>
      <c r="D41" s="21">
        <v>5250000</v>
      </c>
      <c r="E41" s="18">
        <v>4972000</v>
      </c>
      <c r="F41" s="22">
        <v>0</v>
      </c>
    </row>
    <row r="42" spans="1:6" ht="18" customHeight="1" x14ac:dyDescent="0.25">
      <c r="A42" s="113">
        <v>22020605</v>
      </c>
      <c r="B42" s="57" t="s">
        <v>221</v>
      </c>
      <c r="C42" s="18">
        <v>648859240</v>
      </c>
      <c r="D42" s="21">
        <v>650000000</v>
      </c>
      <c r="E42" s="18">
        <v>1140760</v>
      </c>
      <c r="F42" s="22">
        <v>626854880.85000002</v>
      </c>
    </row>
    <row r="43" spans="1:6" ht="18" customHeight="1" x14ac:dyDescent="0.25">
      <c r="A43" s="113">
        <v>22021033</v>
      </c>
      <c r="B43" s="57" t="s">
        <v>252</v>
      </c>
      <c r="C43" s="18">
        <v>182220300</v>
      </c>
      <c r="D43" s="21">
        <v>186132671</v>
      </c>
      <c r="E43" s="18">
        <v>3912371</v>
      </c>
      <c r="F43" s="22">
        <v>266211450</v>
      </c>
    </row>
    <row r="44" spans="1:6" ht="18" customHeight="1" x14ac:dyDescent="0.25">
      <c r="A44" s="113">
        <v>22021088</v>
      </c>
      <c r="B44" s="57" t="s">
        <v>590</v>
      </c>
      <c r="C44" s="18">
        <v>2500000</v>
      </c>
      <c r="D44" s="21">
        <v>3000000</v>
      </c>
      <c r="E44" s="18">
        <v>500000</v>
      </c>
      <c r="F44" s="22">
        <v>0</v>
      </c>
    </row>
    <row r="45" spans="1:6" ht="18" customHeight="1" x14ac:dyDescent="0.25">
      <c r="A45" s="113">
        <v>22020214</v>
      </c>
      <c r="B45" s="57" t="s">
        <v>592</v>
      </c>
      <c r="C45" s="18">
        <v>1000000</v>
      </c>
      <c r="D45" s="21">
        <v>1000000</v>
      </c>
      <c r="E45" s="18">
        <v>0</v>
      </c>
      <c r="F45" s="22">
        <v>0</v>
      </c>
    </row>
    <row r="46" spans="1:6" ht="18" customHeight="1" x14ac:dyDescent="0.25">
      <c r="A46" s="113">
        <v>22020356</v>
      </c>
      <c r="B46" s="57" t="s">
        <v>284</v>
      </c>
      <c r="C46" s="18">
        <v>532100</v>
      </c>
      <c r="D46" s="21">
        <v>1010000</v>
      </c>
      <c r="E46" s="18">
        <v>477900</v>
      </c>
      <c r="F46" s="22">
        <v>633000</v>
      </c>
    </row>
    <row r="47" spans="1:6" ht="18" customHeight="1" x14ac:dyDescent="0.25">
      <c r="A47" s="113">
        <v>22020343</v>
      </c>
      <c r="B47" s="57" t="s">
        <v>448</v>
      </c>
      <c r="C47" s="18">
        <v>0</v>
      </c>
      <c r="D47" s="21">
        <v>653000</v>
      </c>
      <c r="E47" s="18">
        <v>653000</v>
      </c>
      <c r="F47" s="22">
        <v>0</v>
      </c>
    </row>
    <row r="48" spans="1:6" ht="18" customHeight="1" x14ac:dyDescent="0.25">
      <c r="A48" s="113">
        <v>22020342</v>
      </c>
      <c r="B48" s="57" t="s">
        <v>303</v>
      </c>
      <c r="C48" s="18">
        <v>5072000</v>
      </c>
      <c r="D48" s="21">
        <v>5669900</v>
      </c>
      <c r="E48" s="18">
        <v>597900</v>
      </c>
      <c r="F48" s="22">
        <v>256500</v>
      </c>
    </row>
    <row r="49" spans="1:6" ht="18" customHeight="1" x14ac:dyDescent="0.25">
      <c r="A49" s="113">
        <v>22020675</v>
      </c>
      <c r="B49" s="57" t="s">
        <v>291</v>
      </c>
      <c r="C49" s="18">
        <v>491500</v>
      </c>
      <c r="D49" s="21">
        <v>800000</v>
      </c>
      <c r="E49" s="18">
        <v>308500</v>
      </c>
      <c r="F49" s="22">
        <v>5079360</v>
      </c>
    </row>
    <row r="50" spans="1:6" ht="18" customHeight="1" x14ac:dyDescent="0.25">
      <c r="A50" s="113">
        <v>22020509</v>
      </c>
      <c r="B50" s="57" t="s">
        <v>583</v>
      </c>
      <c r="C50" s="18">
        <v>10000000</v>
      </c>
      <c r="D50" s="21">
        <v>10000000</v>
      </c>
      <c r="E50" s="18">
        <v>0</v>
      </c>
      <c r="F50" s="22">
        <v>0</v>
      </c>
    </row>
    <row r="51" spans="1:6" ht="18" customHeight="1" x14ac:dyDescent="0.25">
      <c r="A51" s="113">
        <v>22020704</v>
      </c>
      <c r="B51" s="57" t="s">
        <v>236</v>
      </c>
      <c r="C51" s="18">
        <v>45315208</v>
      </c>
      <c r="D51" s="21">
        <v>48805080</v>
      </c>
      <c r="E51" s="18">
        <v>3489872</v>
      </c>
      <c r="F51" s="22">
        <v>7064258</v>
      </c>
    </row>
    <row r="52" spans="1:6" ht="18" customHeight="1" x14ac:dyDescent="0.25">
      <c r="A52" s="113">
        <v>22020454</v>
      </c>
      <c r="B52" s="57" t="s">
        <v>465</v>
      </c>
      <c r="C52" s="18">
        <v>0</v>
      </c>
      <c r="D52" s="21">
        <v>1300000</v>
      </c>
      <c r="E52" s="18">
        <v>1300000</v>
      </c>
      <c r="F52" s="22">
        <v>0</v>
      </c>
    </row>
    <row r="53" spans="1:6" ht="18" customHeight="1" x14ac:dyDescent="0.25">
      <c r="A53" s="113">
        <v>22020736</v>
      </c>
      <c r="B53" s="57" t="s">
        <v>519</v>
      </c>
      <c r="C53" s="18">
        <v>0</v>
      </c>
      <c r="D53" s="21">
        <v>200000</v>
      </c>
      <c r="E53" s="18">
        <v>200000</v>
      </c>
      <c r="F53" s="22">
        <v>0</v>
      </c>
    </row>
    <row r="54" spans="1:6" ht="30" customHeight="1" x14ac:dyDescent="0.25">
      <c r="A54" s="113">
        <v>22020516</v>
      </c>
      <c r="B54" s="57" t="s">
        <v>569</v>
      </c>
      <c r="C54" s="18">
        <v>3500000</v>
      </c>
      <c r="D54" s="21">
        <v>3780000</v>
      </c>
      <c r="E54" s="18">
        <v>280000</v>
      </c>
      <c r="F54" s="22">
        <v>0</v>
      </c>
    </row>
    <row r="55" spans="1:6" ht="18" customHeight="1" x14ac:dyDescent="0.25">
      <c r="A55" s="113">
        <v>22020517</v>
      </c>
      <c r="B55" s="57" t="s">
        <v>570</v>
      </c>
      <c r="C55" s="18">
        <v>3300350</v>
      </c>
      <c r="D55" s="21">
        <v>3780000</v>
      </c>
      <c r="E55" s="18">
        <v>479650</v>
      </c>
      <c r="F55" s="22">
        <v>0</v>
      </c>
    </row>
    <row r="56" spans="1:6" ht="18" customHeight="1" x14ac:dyDescent="0.25">
      <c r="A56" s="113">
        <v>22020763</v>
      </c>
      <c r="B56" s="57" t="s">
        <v>576</v>
      </c>
      <c r="C56" s="18">
        <v>10250750</v>
      </c>
      <c r="D56" s="21">
        <v>10736324</v>
      </c>
      <c r="E56" s="18">
        <v>485574</v>
      </c>
      <c r="F56" s="22">
        <v>0</v>
      </c>
    </row>
    <row r="57" spans="1:6" ht="18" customHeight="1" thickBot="1" x14ac:dyDescent="0.3">
      <c r="A57" s="114">
        <v>22020804</v>
      </c>
      <c r="B57" s="58" t="s">
        <v>454</v>
      </c>
      <c r="C57" s="29">
        <v>0</v>
      </c>
      <c r="D57" s="36">
        <v>2800000</v>
      </c>
      <c r="E57" s="29">
        <v>2800000</v>
      </c>
      <c r="F57" s="37">
        <v>0</v>
      </c>
    </row>
    <row r="58" spans="1:6" ht="18" customHeight="1" thickBot="1" x14ac:dyDescent="0.3">
      <c r="A58" s="657"/>
      <c r="B58" s="658"/>
      <c r="C58" s="658"/>
      <c r="D58" s="658"/>
      <c r="E58" s="658"/>
      <c r="F58" s="659"/>
    </row>
    <row r="59" spans="1:6" ht="18" customHeight="1" thickBot="1" x14ac:dyDescent="0.3">
      <c r="A59" s="98"/>
      <c r="B59" s="99"/>
      <c r="C59" s="141">
        <f>SUM(C8:C57)</f>
        <v>2556906004.8699999</v>
      </c>
      <c r="D59" s="99"/>
      <c r="E59" s="99"/>
      <c r="F59" s="100"/>
    </row>
    <row r="60" spans="1:6" ht="18" customHeight="1" thickBot="1" x14ac:dyDescent="0.35">
      <c r="A60" s="665" t="s">
        <v>752</v>
      </c>
      <c r="B60" s="666"/>
      <c r="C60" s="666"/>
      <c r="D60" s="666"/>
      <c r="E60" s="666"/>
      <c r="F60" s="667"/>
    </row>
    <row r="61" spans="1:6" ht="18" customHeight="1" thickBot="1" x14ac:dyDescent="0.35">
      <c r="A61" s="665" t="s">
        <v>707</v>
      </c>
      <c r="B61" s="666"/>
      <c r="C61" s="666"/>
      <c r="D61" s="666"/>
      <c r="E61" s="666"/>
      <c r="F61" s="667"/>
    </row>
    <row r="62" spans="1:6" ht="18" customHeight="1" thickBot="1" x14ac:dyDescent="0.35">
      <c r="A62" s="665" t="s">
        <v>717</v>
      </c>
      <c r="B62" s="666"/>
      <c r="C62" s="666"/>
      <c r="D62" s="666"/>
      <c r="E62" s="666"/>
      <c r="F62" s="667"/>
    </row>
    <row r="63" spans="1:6" ht="18" customHeight="1" thickBot="1" x14ac:dyDescent="0.35">
      <c r="A63" s="665"/>
      <c r="B63" s="666"/>
      <c r="C63" s="666"/>
      <c r="D63" s="666"/>
      <c r="E63" s="666"/>
      <c r="F63" s="667"/>
    </row>
    <row r="64" spans="1:6" ht="18" customHeight="1" thickBot="1" x14ac:dyDescent="0.35">
      <c r="A64" s="668" t="s">
        <v>785</v>
      </c>
      <c r="B64" s="669"/>
      <c r="C64" s="669"/>
      <c r="D64" s="669"/>
      <c r="E64" s="669"/>
      <c r="F64" s="670"/>
    </row>
    <row r="65" spans="1:6" ht="15.75" thickBot="1" x14ac:dyDescent="0.3">
      <c r="A65" s="660" t="s">
        <v>836</v>
      </c>
      <c r="B65" s="660" t="s">
        <v>678</v>
      </c>
      <c r="C65" s="662" t="s">
        <v>699</v>
      </c>
      <c r="D65" s="663"/>
      <c r="E65" s="664"/>
      <c r="F65" s="55" t="s">
        <v>700</v>
      </c>
    </row>
    <row r="66" spans="1:6" ht="15.75" customHeight="1" thickBot="1" x14ac:dyDescent="0.3">
      <c r="A66" s="661"/>
      <c r="B66" s="661"/>
      <c r="C66" s="66" t="s">
        <v>762</v>
      </c>
      <c r="D66" s="39" t="s">
        <v>763</v>
      </c>
      <c r="E66" s="40" t="s">
        <v>764</v>
      </c>
      <c r="F66" s="41" t="s">
        <v>762</v>
      </c>
    </row>
    <row r="67" spans="1:6" ht="18" customHeight="1" x14ac:dyDescent="0.25">
      <c r="A67" s="115">
        <v>22021113</v>
      </c>
      <c r="B67" s="56" t="s">
        <v>485</v>
      </c>
      <c r="C67" s="16">
        <v>0</v>
      </c>
      <c r="D67" s="33">
        <v>2450000</v>
      </c>
      <c r="E67" s="16">
        <v>2450000</v>
      </c>
      <c r="F67" s="34">
        <v>0</v>
      </c>
    </row>
    <row r="68" spans="1:6" ht="18" customHeight="1" x14ac:dyDescent="0.25">
      <c r="A68" s="42">
        <v>22020725</v>
      </c>
      <c r="B68" s="57" t="s">
        <v>514</v>
      </c>
      <c r="C68" s="18">
        <v>0</v>
      </c>
      <c r="D68" s="21">
        <v>200000</v>
      </c>
      <c r="E68" s="18">
        <v>200000</v>
      </c>
      <c r="F68" s="22">
        <v>0</v>
      </c>
    </row>
    <row r="69" spans="1:6" ht="18" customHeight="1" x14ac:dyDescent="0.25">
      <c r="A69" s="42">
        <v>22020618</v>
      </c>
      <c r="B69" s="57" t="s">
        <v>497</v>
      </c>
      <c r="C69" s="18">
        <v>0</v>
      </c>
      <c r="D69" s="21">
        <v>1000000</v>
      </c>
      <c r="E69" s="18">
        <v>1000000</v>
      </c>
      <c r="F69" s="22">
        <v>0</v>
      </c>
    </row>
    <row r="70" spans="1:6" ht="18" customHeight="1" x14ac:dyDescent="0.25">
      <c r="A70" s="42">
        <v>22020762</v>
      </c>
      <c r="B70" s="57" t="s">
        <v>588</v>
      </c>
      <c r="C70" s="18">
        <v>0</v>
      </c>
      <c r="D70" s="21">
        <v>100000</v>
      </c>
      <c r="E70" s="18">
        <v>100000</v>
      </c>
      <c r="F70" s="22">
        <v>0</v>
      </c>
    </row>
    <row r="71" spans="1:6" ht="18" customHeight="1" x14ac:dyDescent="0.25">
      <c r="A71" s="42">
        <v>22020216</v>
      </c>
      <c r="B71" s="57" t="s">
        <v>275</v>
      </c>
      <c r="C71" s="18">
        <v>0</v>
      </c>
      <c r="D71" s="21">
        <v>1000000</v>
      </c>
      <c r="E71" s="18">
        <v>1000000</v>
      </c>
      <c r="F71" s="22">
        <v>60000</v>
      </c>
    </row>
    <row r="72" spans="1:6" ht="18" customHeight="1" x14ac:dyDescent="0.25">
      <c r="A72" s="42">
        <v>22020798</v>
      </c>
      <c r="B72" s="57" t="s">
        <v>503</v>
      </c>
      <c r="C72" s="18">
        <v>0</v>
      </c>
      <c r="D72" s="21">
        <v>3000000</v>
      </c>
      <c r="E72" s="18">
        <v>3000000</v>
      </c>
      <c r="F72" s="22">
        <v>0</v>
      </c>
    </row>
    <row r="73" spans="1:6" ht="18" customHeight="1" x14ac:dyDescent="0.25">
      <c r="A73" s="42">
        <v>22020806</v>
      </c>
      <c r="B73" s="57" t="s">
        <v>223</v>
      </c>
      <c r="C73" s="18">
        <v>79959335</v>
      </c>
      <c r="D73" s="21">
        <v>80668000</v>
      </c>
      <c r="E73" s="18">
        <v>708665</v>
      </c>
      <c r="F73" s="22">
        <v>13170255</v>
      </c>
    </row>
    <row r="74" spans="1:6" ht="18" customHeight="1" x14ac:dyDescent="0.25">
      <c r="A74" s="42">
        <v>22020115</v>
      </c>
      <c r="B74" s="57" t="s">
        <v>438</v>
      </c>
      <c r="C74" s="18">
        <v>9000125</v>
      </c>
      <c r="D74" s="21">
        <v>10000000</v>
      </c>
      <c r="E74" s="18">
        <v>999875</v>
      </c>
      <c r="F74" s="22">
        <v>0</v>
      </c>
    </row>
    <row r="75" spans="1:6" ht="18" customHeight="1" x14ac:dyDescent="0.25">
      <c r="A75" s="42">
        <v>22021012</v>
      </c>
      <c r="B75" s="57" t="s">
        <v>520</v>
      </c>
      <c r="C75" s="18">
        <v>0</v>
      </c>
      <c r="D75" s="21">
        <v>300000</v>
      </c>
      <c r="E75" s="18">
        <v>300000</v>
      </c>
      <c r="F75" s="22">
        <v>0</v>
      </c>
    </row>
    <row r="76" spans="1:6" ht="18" customHeight="1" x14ac:dyDescent="0.25">
      <c r="A76" s="42">
        <v>22021065</v>
      </c>
      <c r="B76" s="57" t="s">
        <v>339</v>
      </c>
      <c r="C76" s="18">
        <v>69000000</v>
      </c>
      <c r="D76" s="21">
        <v>70000000</v>
      </c>
      <c r="E76" s="18">
        <v>1000000</v>
      </c>
      <c r="F76" s="22">
        <v>5500000</v>
      </c>
    </row>
    <row r="77" spans="1:6" ht="18" customHeight="1" x14ac:dyDescent="0.25">
      <c r="A77" s="42">
        <v>22020310</v>
      </c>
      <c r="B77" s="57" t="s">
        <v>487</v>
      </c>
      <c r="C77" s="18">
        <v>0</v>
      </c>
      <c r="D77" s="21">
        <v>5400000</v>
      </c>
      <c r="E77" s="18">
        <v>5400000</v>
      </c>
      <c r="F77" s="22">
        <v>0</v>
      </c>
    </row>
    <row r="78" spans="1:6" x14ac:dyDescent="0.25">
      <c r="A78" s="42">
        <v>22020654</v>
      </c>
      <c r="B78" s="57" t="s">
        <v>301</v>
      </c>
      <c r="C78" s="18">
        <v>0</v>
      </c>
      <c r="D78" s="21">
        <v>200000</v>
      </c>
      <c r="E78" s="18">
        <v>200000</v>
      </c>
      <c r="F78" s="22">
        <v>869000</v>
      </c>
    </row>
    <row r="79" spans="1:6" ht="18" customHeight="1" x14ac:dyDescent="0.25">
      <c r="A79" s="42">
        <v>22020307</v>
      </c>
      <c r="B79" s="57" t="s">
        <v>287</v>
      </c>
      <c r="C79" s="18">
        <v>40111487.5</v>
      </c>
      <c r="D79" s="21">
        <v>41327584</v>
      </c>
      <c r="E79" s="18">
        <v>1216096.5</v>
      </c>
      <c r="F79" s="22">
        <v>50468592.049999997</v>
      </c>
    </row>
    <row r="80" spans="1:6" ht="18" customHeight="1" x14ac:dyDescent="0.25">
      <c r="A80" s="42">
        <v>22020727</v>
      </c>
      <c r="B80" s="57" t="s">
        <v>527</v>
      </c>
      <c r="C80" s="18">
        <v>0</v>
      </c>
      <c r="D80" s="21">
        <v>1000000</v>
      </c>
      <c r="E80" s="18">
        <v>1000000</v>
      </c>
      <c r="F80" s="22">
        <v>0</v>
      </c>
    </row>
    <row r="81" spans="1:6" ht="18" customHeight="1" x14ac:dyDescent="0.25">
      <c r="A81" s="42">
        <v>22020429</v>
      </c>
      <c r="B81" s="57" t="s">
        <v>400</v>
      </c>
      <c r="C81" s="18">
        <v>195200</v>
      </c>
      <c r="D81" s="21">
        <v>1000000</v>
      </c>
      <c r="E81" s="18">
        <v>804800</v>
      </c>
      <c r="F81" s="22">
        <v>0</v>
      </c>
    </row>
    <row r="82" spans="1:6" ht="18" customHeight="1" x14ac:dyDescent="0.25">
      <c r="A82" s="42">
        <v>22020204</v>
      </c>
      <c r="B82" s="57" t="s">
        <v>279</v>
      </c>
      <c r="C82" s="18">
        <v>325112375.12</v>
      </c>
      <c r="D82" s="21">
        <v>326322268</v>
      </c>
      <c r="E82" s="18">
        <v>1209892.8799999952</v>
      </c>
      <c r="F82" s="22">
        <v>361426788</v>
      </c>
    </row>
    <row r="83" spans="1:6" ht="18" customHeight="1" x14ac:dyDescent="0.25">
      <c r="A83" s="42">
        <v>22020632</v>
      </c>
      <c r="B83" s="57" t="s">
        <v>326</v>
      </c>
      <c r="C83" s="18">
        <v>1500000</v>
      </c>
      <c r="D83" s="21">
        <v>3000000</v>
      </c>
      <c r="E83" s="18">
        <v>1500000</v>
      </c>
      <c r="F83" s="22">
        <v>65261000</v>
      </c>
    </row>
    <row r="84" spans="1:6" ht="30" x14ac:dyDescent="0.25">
      <c r="A84" s="42">
        <v>22020730</v>
      </c>
      <c r="B84" s="57" t="s">
        <v>442</v>
      </c>
      <c r="C84" s="18">
        <v>7900000</v>
      </c>
      <c r="D84" s="21">
        <v>8400000</v>
      </c>
      <c r="E84" s="18">
        <v>500000</v>
      </c>
      <c r="F84" s="22">
        <v>0</v>
      </c>
    </row>
    <row r="85" spans="1:6" ht="18" customHeight="1" x14ac:dyDescent="0.25">
      <c r="A85" s="42">
        <v>22020344</v>
      </c>
      <c r="B85" s="57" t="s">
        <v>218</v>
      </c>
      <c r="C85" s="18">
        <v>11372900</v>
      </c>
      <c r="D85" s="21">
        <v>11666000</v>
      </c>
      <c r="E85" s="18">
        <v>293100</v>
      </c>
      <c r="F85" s="22">
        <v>4572360</v>
      </c>
    </row>
    <row r="86" spans="1:6" ht="18" customHeight="1" x14ac:dyDescent="0.25">
      <c r="A86" s="42">
        <v>22021076</v>
      </c>
      <c r="B86" s="57" t="s">
        <v>377</v>
      </c>
      <c r="C86" s="18">
        <v>10750000</v>
      </c>
      <c r="D86" s="21">
        <v>11700000</v>
      </c>
      <c r="E86" s="18">
        <v>950000</v>
      </c>
      <c r="F86" s="22">
        <v>0</v>
      </c>
    </row>
    <row r="87" spans="1:6" ht="18" customHeight="1" x14ac:dyDescent="0.25">
      <c r="A87" s="42">
        <v>22021090</v>
      </c>
      <c r="B87" s="57" t="s">
        <v>591</v>
      </c>
      <c r="C87" s="18">
        <v>0</v>
      </c>
      <c r="D87" s="21">
        <v>1000000</v>
      </c>
      <c r="E87" s="18">
        <v>1000000</v>
      </c>
      <c r="F87" s="22">
        <v>0</v>
      </c>
    </row>
    <row r="88" spans="1:6" ht="18" customHeight="1" x14ac:dyDescent="0.25">
      <c r="A88" s="42">
        <v>22020108</v>
      </c>
      <c r="B88" s="57" t="s">
        <v>444</v>
      </c>
      <c r="C88" s="18">
        <v>0</v>
      </c>
      <c r="D88" s="21">
        <v>3500000</v>
      </c>
      <c r="E88" s="18">
        <v>3500000</v>
      </c>
      <c r="F88" s="22">
        <v>0</v>
      </c>
    </row>
    <row r="89" spans="1:6" ht="18" customHeight="1" x14ac:dyDescent="0.25">
      <c r="A89" s="42">
        <v>22021086</v>
      </c>
      <c r="B89" s="57" t="s">
        <v>343</v>
      </c>
      <c r="C89" s="18">
        <v>142940046.65000001</v>
      </c>
      <c r="D89" s="21">
        <v>145878926</v>
      </c>
      <c r="E89" s="18">
        <v>2938879.349999994</v>
      </c>
      <c r="F89" s="22">
        <v>33070129</v>
      </c>
    </row>
    <row r="90" spans="1:6" ht="18" customHeight="1" x14ac:dyDescent="0.25">
      <c r="A90" s="42">
        <v>22020630</v>
      </c>
      <c r="B90" s="57" t="s">
        <v>263</v>
      </c>
      <c r="C90" s="18">
        <v>23823200</v>
      </c>
      <c r="D90" s="21">
        <v>24200000</v>
      </c>
      <c r="E90" s="18">
        <v>376800</v>
      </c>
      <c r="F90" s="22">
        <v>472644264.23000002</v>
      </c>
    </row>
    <row r="91" spans="1:6" ht="18" customHeight="1" x14ac:dyDescent="0.25">
      <c r="A91" s="42">
        <v>22020351</v>
      </c>
      <c r="B91" s="57" t="s">
        <v>353</v>
      </c>
      <c r="C91" s="18">
        <v>9300000</v>
      </c>
      <c r="D91" s="21">
        <v>2000000</v>
      </c>
      <c r="E91" s="18">
        <v>-7300000</v>
      </c>
      <c r="F91" s="22">
        <v>1950000</v>
      </c>
    </row>
    <row r="92" spans="1:6" ht="18" customHeight="1" x14ac:dyDescent="0.25">
      <c r="A92" s="42">
        <v>22020112</v>
      </c>
      <c r="B92" s="57" t="s">
        <v>242</v>
      </c>
      <c r="C92" s="18">
        <v>899393600</v>
      </c>
      <c r="D92" s="21">
        <v>900000000</v>
      </c>
      <c r="E92" s="18">
        <v>606400</v>
      </c>
      <c r="F92" s="22">
        <v>1427487474</v>
      </c>
    </row>
    <row r="93" spans="1:6" ht="18" customHeight="1" x14ac:dyDescent="0.25">
      <c r="A93" s="42">
        <v>22020669</v>
      </c>
      <c r="B93" s="57" t="s">
        <v>234</v>
      </c>
      <c r="C93" s="18">
        <v>0</v>
      </c>
      <c r="D93" s="21">
        <v>0</v>
      </c>
      <c r="E93" s="18">
        <v>0</v>
      </c>
      <c r="F93" s="22">
        <v>129557000</v>
      </c>
    </row>
    <row r="94" spans="1:6" ht="18" customHeight="1" x14ac:dyDescent="0.25">
      <c r="A94" s="42">
        <v>22020211</v>
      </c>
      <c r="B94" s="57" t="s">
        <v>391</v>
      </c>
      <c r="C94" s="18"/>
      <c r="D94" s="21">
        <v>3000000</v>
      </c>
      <c r="E94" s="18">
        <v>3000000</v>
      </c>
      <c r="F94" s="22">
        <v>0</v>
      </c>
    </row>
    <row r="95" spans="1:6" ht="18" customHeight="1" x14ac:dyDescent="0.25">
      <c r="A95" s="42">
        <v>22020330</v>
      </c>
      <c r="B95" s="57" t="s">
        <v>539</v>
      </c>
      <c r="C95" s="18">
        <v>0</v>
      </c>
      <c r="D95" s="21">
        <v>2212000</v>
      </c>
      <c r="E95" s="18">
        <v>2212000</v>
      </c>
      <c r="F95" s="22">
        <v>0</v>
      </c>
    </row>
    <row r="96" spans="1:6" ht="18" customHeight="1" x14ac:dyDescent="0.25">
      <c r="A96" s="42">
        <v>22020733</v>
      </c>
      <c r="B96" s="57" t="s">
        <v>513</v>
      </c>
      <c r="C96" s="18">
        <v>0</v>
      </c>
      <c r="D96" s="21">
        <v>660000</v>
      </c>
      <c r="E96" s="18">
        <v>660000</v>
      </c>
      <c r="F96" s="22">
        <v>0</v>
      </c>
    </row>
    <row r="97" spans="1:6" ht="18" customHeight="1" x14ac:dyDescent="0.25">
      <c r="A97" s="42">
        <v>22020631</v>
      </c>
      <c r="B97" s="57" t="s">
        <v>264</v>
      </c>
      <c r="C97" s="18">
        <v>2500000</v>
      </c>
      <c r="D97" s="21">
        <v>2500000</v>
      </c>
      <c r="E97" s="18">
        <v>0</v>
      </c>
      <c r="F97" s="22">
        <v>330000</v>
      </c>
    </row>
    <row r="98" spans="1:6" ht="18" customHeight="1" x14ac:dyDescent="0.25">
      <c r="A98" s="42">
        <v>22021085</v>
      </c>
      <c r="B98" s="57" t="s">
        <v>562</v>
      </c>
      <c r="C98" s="18">
        <v>7250000</v>
      </c>
      <c r="D98" s="21">
        <v>7500000</v>
      </c>
      <c r="E98" s="18">
        <v>250000</v>
      </c>
      <c r="F98" s="22">
        <v>0</v>
      </c>
    </row>
    <row r="99" spans="1:6" ht="18" customHeight="1" x14ac:dyDescent="0.25">
      <c r="A99" s="42">
        <v>22020504</v>
      </c>
      <c r="B99" s="57" t="s">
        <v>500</v>
      </c>
      <c r="C99" s="18">
        <v>0</v>
      </c>
      <c r="D99" s="21">
        <v>1220400</v>
      </c>
      <c r="E99" s="18">
        <v>1220400</v>
      </c>
      <c r="F99" s="22">
        <v>0</v>
      </c>
    </row>
    <row r="100" spans="1:6" ht="18" customHeight="1" x14ac:dyDescent="0.25">
      <c r="A100" s="42">
        <v>22020789</v>
      </c>
      <c r="B100" s="57" t="s">
        <v>580</v>
      </c>
      <c r="C100" s="18">
        <v>0</v>
      </c>
      <c r="D100" s="21">
        <v>1200000</v>
      </c>
      <c r="E100" s="18">
        <v>1200000</v>
      </c>
      <c r="F100" s="22">
        <v>0</v>
      </c>
    </row>
    <row r="101" spans="1:6" ht="30" x14ac:dyDescent="0.25">
      <c r="A101" s="42">
        <v>22020645</v>
      </c>
      <c r="B101" s="57" t="s">
        <v>525</v>
      </c>
      <c r="C101" s="18">
        <v>100000000</v>
      </c>
      <c r="D101" s="21">
        <v>100500000</v>
      </c>
      <c r="E101" s="18">
        <v>500000</v>
      </c>
      <c r="F101" s="22">
        <v>0</v>
      </c>
    </row>
    <row r="102" spans="1:6" ht="18" customHeight="1" x14ac:dyDescent="0.25">
      <c r="A102" s="42">
        <v>22020701</v>
      </c>
      <c r="B102" s="57" t="s">
        <v>304</v>
      </c>
      <c r="C102" s="18">
        <v>5750000</v>
      </c>
      <c r="D102" s="21">
        <v>10080000</v>
      </c>
      <c r="E102" s="18">
        <v>4330000</v>
      </c>
      <c r="F102" s="22">
        <v>46582000</v>
      </c>
    </row>
    <row r="103" spans="1:6" ht="18" customHeight="1" x14ac:dyDescent="0.25">
      <c r="A103" s="42">
        <v>22020698</v>
      </c>
      <c r="B103" s="57" t="s">
        <v>493</v>
      </c>
      <c r="C103" s="18">
        <v>0</v>
      </c>
      <c r="D103" s="21">
        <v>500000</v>
      </c>
      <c r="E103" s="18">
        <v>500000</v>
      </c>
      <c r="F103" s="22">
        <v>0</v>
      </c>
    </row>
    <row r="104" spans="1:6" ht="18" customHeight="1" x14ac:dyDescent="0.25">
      <c r="A104" s="42">
        <v>22020309</v>
      </c>
      <c r="B104" s="57" t="s">
        <v>346</v>
      </c>
      <c r="C104" s="18">
        <v>190150</v>
      </c>
      <c r="D104" s="21">
        <v>2700000</v>
      </c>
      <c r="E104" s="18">
        <v>2509850</v>
      </c>
      <c r="F104" s="22">
        <v>104900</v>
      </c>
    </row>
    <row r="105" spans="1:6" ht="18" customHeight="1" x14ac:dyDescent="0.25">
      <c r="A105" s="42">
        <v>22020215</v>
      </c>
      <c r="B105" s="57" t="s">
        <v>278</v>
      </c>
      <c r="C105" s="18">
        <v>9899162.5399999991</v>
      </c>
      <c r="D105" s="21">
        <v>8500000</v>
      </c>
      <c r="E105" s="18">
        <v>-1399162.5399999991</v>
      </c>
      <c r="F105" s="22">
        <v>50000</v>
      </c>
    </row>
    <row r="106" spans="1:6" ht="18" customHeight="1" x14ac:dyDescent="0.25">
      <c r="A106" s="42">
        <v>22020213</v>
      </c>
      <c r="B106" s="57" t="s">
        <v>277</v>
      </c>
      <c r="C106" s="18">
        <v>4550000</v>
      </c>
      <c r="D106" s="21">
        <v>5000000</v>
      </c>
      <c r="E106" s="18">
        <v>450000</v>
      </c>
      <c r="F106" s="22">
        <v>100000</v>
      </c>
    </row>
    <row r="107" spans="1:6" ht="18" customHeight="1" x14ac:dyDescent="0.25">
      <c r="A107" s="42">
        <v>22020611</v>
      </c>
      <c r="B107" s="57" t="s">
        <v>556</v>
      </c>
      <c r="C107" s="18">
        <v>0</v>
      </c>
      <c r="D107" s="21">
        <v>7000000</v>
      </c>
      <c r="E107" s="18">
        <v>7000000</v>
      </c>
      <c r="F107" s="22">
        <v>0</v>
      </c>
    </row>
    <row r="108" spans="1:6" ht="18" customHeight="1" x14ac:dyDescent="0.25">
      <c r="A108" s="42">
        <v>22020807</v>
      </c>
      <c r="B108" s="57" t="s">
        <v>224</v>
      </c>
      <c r="C108" s="18">
        <v>1253800</v>
      </c>
      <c r="D108" s="21">
        <v>7885750</v>
      </c>
      <c r="E108" s="18">
        <v>6631950</v>
      </c>
      <c r="F108" s="22">
        <v>17076549.030000001</v>
      </c>
    </row>
    <row r="109" spans="1:6" x14ac:dyDescent="0.25">
      <c r="A109" s="42">
        <v>22020453</v>
      </c>
      <c r="B109" s="57" t="s">
        <v>368</v>
      </c>
      <c r="C109" s="63">
        <v>14316000</v>
      </c>
      <c r="D109" s="21">
        <v>15151904</v>
      </c>
      <c r="E109" s="18">
        <v>835904</v>
      </c>
      <c r="F109" s="22">
        <v>4099600</v>
      </c>
    </row>
    <row r="110" spans="1:6" ht="18" customHeight="1" x14ac:dyDescent="0.25">
      <c r="A110" s="42">
        <v>22020357</v>
      </c>
      <c r="B110" s="57" t="s">
        <v>505</v>
      </c>
      <c r="C110" s="18">
        <v>0</v>
      </c>
      <c r="D110" s="21">
        <v>4000000</v>
      </c>
      <c r="E110" s="18">
        <v>4000000</v>
      </c>
      <c r="F110" s="22">
        <v>0</v>
      </c>
    </row>
    <row r="111" spans="1:6" ht="18" customHeight="1" x14ac:dyDescent="0.25">
      <c r="A111" s="42">
        <v>22021110</v>
      </c>
      <c r="B111" s="57" t="s">
        <v>435</v>
      </c>
      <c r="C111" s="18">
        <v>29500000</v>
      </c>
      <c r="D111" s="21">
        <v>30000000</v>
      </c>
      <c r="E111" s="18">
        <v>500000</v>
      </c>
      <c r="F111" s="22">
        <v>0</v>
      </c>
    </row>
    <row r="112" spans="1:6" ht="18" customHeight="1" x14ac:dyDescent="0.25">
      <c r="A112" s="42">
        <v>22020673</v>
      </c>
      <c r="B112" s="57" t="s">
        <v>325</v>
      </c>
      <c r="C112" s="18">
        <v>47307000</v>
      </c>
      <c r="D112" s="21">
        <v>50000000</v>
      </c>
      <c r="E112" s="18">
        <v>2693000</v>
      </c>
      <c r="F112" s="22">
        <v>17111045</v>
      </c>
    </row>
    <row r="113" spans="1:7" x14ac:dyDescent="0.25">
      <c r="A113" s="42">
        <v>22021021</v>
      </c>
      <c r="B113" s="57" t="s">
        <v>232</v>
      </c>
      <c r="C113" s="18">
        <v>70000000</v>
      </c>
      <c r="D113" s="21">
        <v>70000000</v>
      </c>
      <c r="E113" s="18">
        <v>0</v>
      </c>
      <c r="F113" s="22">
        <v>74458385</v>
      </c>
    </row>
    <row r="114" spans="1:7" ht="18" customHeight="1" x14ac:dyDescent="0.25">
      <c r="A114" s="42">
        <v>22020316</v>
      </c>
      <c r="B114" s="57" t="s">
        <v>382</v>
      </c>
      <c r="C114" s="18">
        <v>20000</v>
      </c>
      <c r="D114" s="21">
        <v>120000</v>
      </c>
      <c r="E114" s="18">
        <v>100000</v>
      </c>
      <c r="F114" s="22">
        <v>0</v>
      </c>
    </row>
    <row r="115" spans="1:7" ht="18" customHeight="1" x14ac:dyDescent="0.25">
      <c r="A115" s="42">
        <v>22020359</v>
      </c>
      <c r="B115" s="57" t="s">
        <v>507</v>
      </c>
      <c r="C115" s="18">
        <v>0</v>
      </c>
      <c r="D115" s="21">
        <v>1500000</v>
      </c>
      <c r="E115" s="18">
        <v>1500000</v>
      </c>
      <c r="F115" s="22">
        <v>0</v>
      </c>
      <c r="G115" s="45"/>
    </row>
    <row r="116" spans="1:7" ht="18" customHeight="1" thickBot="1" x14ac:dyDescent="0.3">
      <c r="A116" s="43">
        <v>22020338</v>
      </c>
      <c r="B116" s="58" t="s">
        <v>402</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665" t="s">
        <v>752</v>
      </c>
      <c r="B119" s="666"/>
      <c r="C119" s="666"/>
      <c r="D119" s="666"/>
      <c r="E119" s="666"/>
      <c r="F119" s="667"/>
    </row>
    <row r="120" spans="1:7" ht="18" customHeight="1" thickBot="1" x14ac:dyDescent="0.35">
      <c r="A120" s="665" t="s">
        <v>707</v>
      </c>
      <c r="B120" s="666"/>
      <c r="C120" s="666"/>
      <c r="D120" s="666"/>
      <c r="E120" s="666"/>
      <c r="F120" s="667"/>
    </row>
    <row r="121" spans="1:7" ht="18" customHeight="1" thickBot="1" x14ac:dyDescent="0.35">
      <c r="A121" s="665" t="s">
        <v>717</v>
      </c>
      <c r="B121" s="666"/>
      <c r="C121" s="666"/>
      <c r="D121" s="666"/>
      <c r="E121" s="666"/>
      <c r="F121" s="667"/>
    </row>
    <row r="122" spans="1:7" ht="18" customHeight="1" thickBot="1" x14ac:dyDescent="0.35">
      <c r="A122" s="665"/>
      <c r="B122" s="666"/>
      <c r="C122" s="666"/>
      <c r="D122" s="666"/>
      <c r="E122" s="666"/>
      <c r="F122" s="667"/>
    </row>
    <row r="123" spans="1:7" ht="18" customHeight="1" thickBot="1" x14ac:dyDescent="0.35">
      <c r="A123" s="668" t="s">
        <v>785</v>
      </c>
      <c r="B123" s="669"/>
      <c r="C123" s="669"/>
      <c r="D123" s="669"/>
      <c r="E123" s="669"/>
      <c r="F123" s="670"/>
    </row>
    <row r="124" spans="1:7" ht="15.75" thickBot="1" x14ac:dyDescent="0.3">
      <c r="A124" s="660" t="s">
        <v>836</v>
      </c>
      <c r="B124" s="660" t="s">
        <v>678</v>
      </c>
      <c r="C124" s="662" t="s">
        <v>699</v>
      </c>
      <c r="D124" s="663"/>
      <c r="E124" s="664"/>
      <c r="F124" s="55" t="s">
        <v>700</v>
      </c>
    </row>
    <row r="125" spans="1:7" ht="15.75" thickBot="1" x14ac:dyDescent="0.3">
      <c r="A125" s="661"/>
      <c r="B125" s="661"/>
      <c r="C125" s="66" t="s">
        <v>762</v>
      </c>
      <c r="D125" s="39" t="s">
        <v>763</v>
      </c>
      <c r="E125" s="40" t="s">
        <v>764</v>
      </c>
      <c r="F125" s="41" t="s">
        <v>762</v>
      </c>
    </row>
    <row r="126" spans="1:7" ht="18" customHeight="1" x14ac:dyDescent="0.25">
      <c r="A126" s="115"/>
      <c r="B126" s="56" t="s">
        <v>399</v>
      </c>
      <c r="C126" s="16">
        <v>840000</v>
      </c>
      <c r="D126" s="33">
        <v>600000</v>
      </c>
      <c r="E126" s="16">
        <v>-240000</v>
      </c>
      <c r="F126" s="34">
        <v>0</v>
      </c>
      <c r="G126" s="46"/>
    </row>
    <row r="127" spans="1:7" x14ac:dyDescent="0.25">
      <c r="A127" s="42">
        <v>22021017</v>
      </c>
      <c r="B127" s="57" t="s">
        <v>358</v>
      </c>
      <c r="C127" s="18">
        <v>0</v>
      </c>
      <c r="D127" s="21">
        <v>1000000</v>
      </c>
      <c r="E127" s="18">
        <v>1000000</v>
      </c>
      <c r="F127" s="22">
        <v>576000</v>
      </c>
    </row>
    <row r="128" spans="1:7" ht="18" customHeight="1" x14ac:dyDescent="0.25">
      <c r="A128" s="42">
        <v>22021054</v>
      </c>
      <c r="B128" s="57" t="s">
        <v>589</v>
      </c>
      <c r="C128" s="18">
        <v>0</v>
      </c>
      <c r="D128" s="21">
        <v>1000000</v>
      </c>
      <c r="E128" s="18">
        <v>1000000</v>
      </c>
      <c r="F128" s="22">
        <v>0</v>
      </c>
    </row>
    <row r="129" spans="1:6" ht="18" customHeight="1" x14ac:dyDescent="0.25">
      <c r="A129" s="42">
        <v>22020717</v>
      </c>
      <c r="B129" s="57" t="s">
        <v>456</v>
      </c>
      <c r="C129" s="18">
        <v>0</v>
      </c>
      <c r="D129" s="21">
        <v>1000000</v>
      </c>
      <c r="E129" s="18">
        <v>1000000</v>
      </c>
      <c r="F129" s="22">
        <v>0</v>
      </c>
    </row>
    <row r="130" spans="1:6" ht="18" customHeight="1" x14ac:dyDescent="0.25">
      <c r="A130" s="42">
        <v>22020207</v>
      </c>
      <c r="B130" s="57" t="s">
        <v>286</v>
      </c>
      <c r="C130" s="18">
        <v>19875000</v>
      </c>
      <c r="D130" s="21">
        <v>20000000</v>
      </c>
      <c r="E130" s="18">
        <v>125000</v>
      </c>
      <c r="F130" s="22">
        <v>10200000</v>
      </c>
    </row>
    <row r="131" spans="1:6" ht="18" customHeight="1" x14ac:dyDescent="0.25">
      <c r="A131" s="42">
        <v>22021020</v>
      </c>
      <c r="B131" s="57" t="s">
        <v>479</v>
      </c>
      <c r="C131" s="18">
        <v>10650430</v>
      </c>
      <c r="D131" s="21">
        <v>14641200</v>
      </c>
      <c r="E131" s="18">
        <v>3990770</v>
      </c>
      <c r="F131" s="22">
        <v>0</v>
      </c>
    </row>
    <row r="132" spans="1:6" ht="30.75" customHeight="1" x14ac:dyDescent="0.25">
      <c r="A132" s="42">
        <v>22021002</v>
      </c>
      <c r="B132" s="57" t="s">
        <v>295</v>
      </c>
      <c r="C132" s="18">
        <v>162000250</v>
      </c>
      <c r="D132" s="21">
        <v>162871537</v>
      </c>
      <c r="E132" s="18">
        <v>871287</v>
      </c>
      <c r="F132" s="22">
        <v>79177108.189999998</v>
      </c>
    </row>
    <row r="133" spans="1:6" ht="18" customHeight="1" x14ac:dyDescent="0.25">
      <c r="A133" s="42">
        <v>22020776</v>
      </c>
      <c r="B133" s="57" t="s">
        <v>318</v>
      </c>
      <c r="C133" s="18">
        <v>1989210</v>
      </c>
      <c r="D133" s="21">
        <v>8547150</v>
      </c>
      <c r="E133" s="18">
        <v>6557940</v>
      </c>
      <c r="F133" s="22">
        <v>95994524.530000001</v>
      </c>
    </row>
    <row r="134" spans="1:6" ht="18" customHeight="1" x14ac:dyDescent="0.25">
      <c r="A134" s="42">
        <v>22020513</v>
      </c>
      <c r="B134" s="57" t="s">
        <v>536</v>
      </c>
      <c r="C134" s="18">
        <v>0</v>
      </c>
      <c r="D134" s="21">
        <v>5000000</v>
      </c>
      <c r="E134" s="18">
        <v>5000000</v>
      </c>
      <c r="F134" s="22">
        <v>0</v>
      </c>
    </row>
    <row r="135" spans="1:6" ht="30" x14ac:dyDescent="0.25">
      <c r="A135" s="42">
        <v>22020694</v>
      </c>
      <c r="B135" s="57" t="s">
        <v>483</v>
      </c>
      <c r="C135" s="18">
        <v>0</v>
      </c>
      <c r="D135" s="21">
        <v>5000000</v>
      </c>
      <c r="E135" s="18">
        <v>5000000</v>
      </c>
      <c r="F135" s="22">
        <v>0</v>
      </c>
    </row>
    <row r="136" spans="1:6" ht="18" customHeight="1" x14ac:dyDescent="0.25">
      <c r="A136" s="42">
        <v>22020729</v>
      </c>
      <c r="B136" s="57" t="s">
        <v>329</v>
      </c>
      <c r="C136" s="18">
        <v>0</v>
      </c>
      <c r="D136" s="21">
        <v>200000</v>
      </c>
      <c r="E136" s="18">
        <v>200000</v>
      </c>
      <c r="F136" s="22">
        <v>590000</v>
      </c>
    </row>
    <row r="137" spans="1:6" ht="18" customHeight="1" x14ac:dyDescent="0.25">
      <c r="A137" s="42">
        <v>22021114</v>
      </c>
      <c r="B137" s="57" t="s">
        <v>464</v>
      </c>
      <c r="C137" s="18">
        <v>0</v>
      </c>
      <c r="D137" s="21">
        <v>3500000</v>
      </c>
      <c r="E137" s="18">
        <v>3500000</v>
      </c>
      <c r="F137" s="22">
        <v>0</v>
      </c>
    </row>
    <row r="138" spans="1:6" ht="18" customHeight="1" x14ac:dyDescent="0.25">
      <c r="A138" s="42">
        <v>22021081</v>
      </c>
      <c r="B138" s="57" t="s">
        <v>281</v>
      </c>
      <c r="C138" s="18">
        <v>0</v>
      </c>
      <c r="D138" s="21">
        <v>500000</v>
      </c>
      <c r="E138" s="18">
        <v>500000</v>
      </c>
      <c r="F138" s="22">
        <v>105000</v>
      </c>
    </row>
    <row r="139" spans="1:6" ht="18" customHeight="1" x14ac:dyDescent="0.25">
      <c r="A139" s="42">
        <v>22020739</v>
      </c>
      <c r="B139" s="57" t="s">
        <v>510</v>
      </c>
      <c r="C139" s="18">
        <v>0</v>
      </c>
      <c r="D139" s="21">
        <v>150000</v>
      </c>
      <c r="E139" s="18">
        <v>150000</v>
      </c>
      <c r="F139" s="22">
        <v>0</v>
      </c>
    </row>
    <row r="140" spans="1:6" ht="18" customHeight="1" x14ac:dyDescent="0.25">
      <c r="A140" s="42">
        <v>22020738</v>
      </c>
      <c r="B140" s="57" t="s">
        <v>352</v>
      </c>
      <c r="C140" s="18">
        <v>0</v>
      </c>
      <c r="D140" s="21">
        <v>6462000</v>
      </c>
      <c r="E140" s="18">
        <v>6462000</v>
      </c>
      <c r="F140" s="22">
        <v>1199000</v>
      </c>
    </row>
    <row r="141" spans="1:6" ht="18" customHeight="1" x14ac:dyDescent="0.25">
      <c r="A141" s="42">
        <v>22021116</v>
      </c>
      <c r="B141" s="57" t="s">
        <v>472</v>
      </c>
      <c r="C141" s="18">
        <v>0</v>
      </c>
      <c r="D141" s="21">
        <v>2000000</v>
      </c>
      <c r="E141" s="18">
        <v>2000000</v>
      </c>
      <c r="F141" s="22">
        <v>0</v>
      </c>
    </row>
    <row r="142" spans="1:6" ht="18" customHeight="1" x14ac:dyDescent="0.25">
      <c r="A142" s="42">
        <v>22020737</v>
      </c>
      <c r="B142" s="57" t="s">
        <v>360</v>
      </c>
      <c r="C142" s="18">
        <v>0</v>
      </c>
      <c r="D142" s="21">
        <v>200000</v>
      </c>
      <c r="E142" s="18">
        <v>200000</v>
      </c>
      <c r="F142" s="22">
        <v>2252800</v>
      </c>
    </row>
    <row r="143" spans="1:6" ht="18" customHeight="1" x14ac:dyDescent="0.25">
      <c r="A143" s="42">
        <v>22021117</v>
      </c>
      <c r="B143" s="57" t="s">
        <v>537</v>
      </c>
      <c r="C143" s="18">
        <v>0</v>
      </c>
      <c r="D143" s="21">
        <v>5000000</v>
      </c>
      <c r="E143" s="18">
        <v>5000000</v>
      </c>
      <c r="F143" s="22">
        <v>0</v>
      </c>
    </row>
    <row r="144" spans="1:6" ht="18" customHeight="1" x14ac:dyDescent="0.25">
      <c r="A144" s="42">
        <v>22020685</v>
      </c>
      <c r="B144" s="57" t="s">
        <v>489</v>
      </c>
      <c r="C144" s="18">
        <v>0</v>
      </c>
      <c r="D144" s="21">
        <v>1000000</v>
      </c>
      <c r="E144" s="18">
        <v>1000000</v>
      </c>
      <c r="F144" s="22">
        <v>0</v>
      </c>
    </row>
    <row r="145" spans="1:7" ht="18" customHeight="1" x14ac:dyDescent="0.25">
      <c r="A145" s="42">
        <v>22020766</v>
      </c>
      <c r="B145" s="57" t="s">
        <v>292</v>
      </c>
      <c r="C145" s="18">
        <v>29469500</v>
      </c>
      <c r="D145" s="21">
        <v>33000000</v>
      </c>
      <c r="E145" s="18">
        <v>3530500</v>
      </c>
      <c r="F145" s="22">
        <v>590000</v>
      </c>
    </row>
    <row r="146" spans="1:7" ht="18" customHeight="1" x14ac:dyDescent="0.25">
      <c r="A146" s="42">
        <v>22020209</v>
      </c>
      <c r="B146" s="57" t="s">
        <v>467</v>
      </c>
      <c r="C146" s="18">
        <v>0</v>
      </c>
      <c r="D146" s="21">
        <v>4000000</v>
      </c>
      <c r="E146" s="18">
        <v>4000000</v>
      </c>
      <c r="F146" s="22">
        <v>0</v>
      </c>
    </row>
    <row r="147" spans="1:7" ht="18" customHeight="1" x14ac:dyDescent="0.25">
      <c r="A147" s="42">
        <v>22021067</v>
      </c>
      <c r="B147" s="57" t="s">
        <v>551</v>
      </c>
      <c r="C147" s="18">
        <v>0</v>
      </c>
      <c r="D147" s="21">
        <v>1500000</v>
      </c>
      <c r="E147" s="18">
        <v>1500000</v>
      </c>
      <c r="F147" s="22">
        <v>0</v>
      </c>
    </row>
    <row r="148" spans="1:7" ht="18" customHeight="1" x14ac:dyDescent="0.25">
      <c r="A148" s="42">
        <v>22021068</v>
      </c>
      <c r="B148" s="57" t="s">
        <v>398</v>
      </c>
      <c r="C148" s="18">
        <v>1000000</v>
      </c>
      <c r="D148" s="21">
        <v>1000000</v>
      </c>
      <c r="E148" s="18">
        <v>0</v>
      </c>
      <c r="F148" s="22">
        <v>0</v>
      </c>
    </row>
    <row r="149" spans="1:7" ht="18" customHeight="1" x14ac:dyDescent="0.25">
      <c r="A149" s="42">
        <v>22021069</v>
      </c>
      <c r="B149" s="57" t="s">
        <v>552</v>
      </c>
      <c r="C149" s="18">
        <v>0</v>
      </c>
      <c r="D149" s="21">
        <v>1500000</v>
      </c>
      <c r="E149" s="18">
        <v>1500000</v>
      </c>
      <c r="F149" s="22">
        <v>0</v>
      </c>
    </row>
    <row r="150" spans="1:7" ht="18" customHeight="1" x14ac:dyDescent="0.25">
      <c r="A150" s="42">
        <v>22021071</v>
      </c>
      <c r="B150" s="57" t="s">
        <v>553</v>
      </c>
      <c r="C150" s="18">
        <v>0</v>
      </c>
      <c r="D150" s="21">
        <v>5000000</v>
      </c>
      <c r="E150" s="18">
        <v>5000000</v>
      </c>
      <c r="F150" s="22">
        <v>0</v>
      </c>
    </row>
    <row r="151" spans="1:7" ht="18" customHeight="1" x14ac:dyDescent="0.25">
      <c r="A151" s="42">
        <v>22020502</v>
      </c>
      <c r="B151" s="57" t="s">
        <v>296</v>
      </c>
      <c r="C151" s="18">
        <v>46125000</v>
      </c>
      <c r="D151" s="21">
        <v>50000000</v>
      </c>
      <c r="E151" s="18">
        <v>3875000</v>
      </c>
      <c r="F151" s="22">
        <v>26057200.300000001</v>
      </c>
      <c r="G151" s="45"/>
    </row>
    <row r="152" spans="1:7" ht="18" customHeight="1" x14ac:dyDescent="0.25">
      <c r="A152" s="42">
        <v>22020104</v>
      </c>
      <c r="B152" s="57" t="s">
        <v>285</v>
      </c>
      <c r="C152" s="18">
        <v>294467334</v>
      </c>
      <c r="D152" s="21">
        <v>295040000</v>
      </c>
      <c r="E152" s="18">
        <v>572666</v>
      </c>
      <c r="F152" s="22">
        <v>68099866.239999995</v>
      </c>
      <c r="G152" s="46"/>
    </row>
    <row r="153" spans="1:7" ht="18" customHeight="1" x14ac:dyDescent="0.25">
      <c r="A153" s="42">
        <v>22020103</v>
      </c>
      <c r="B153" s="57" t="s">
        <v>253</v>
      </c>
      <c r="C153" s="18">
        <v>14032508</v>
      </c>
      <c r="D153" s="21">
        <v>15000000</v>
      </c>
      <c r="E153" s="18">
        <v>967492</v>
      </c>
      <c r="F153" s="22">
        <v>39242700</v>
      </c>
    </row>
    <row r="154" spans="1:7" ht="18" customHeight="1" x14ac:dyDescent="0.25">
      <c r="A154" s="42">
        <v>22021066</v>
      </c>
      <c r="B154" s="57" t="s">
        <v>369</v>
      </c>
      <c r="C154" s="18">
        <v>22000000</v>
      </c>
      <c r="D154" s="21">
        <v>2000000</v>
      </c>
      <c r="E154" s="18">
        <v>-20000000</v>
      </c>
      <c r="F154" s="22">
        <v>0</v>
      </c>
    </row>
    <row r="155" spans="1:7" ht="18" customHeight="1" x14ac:dyDescent="0.25">
      <c r="A155" s="42">
        <v>22020201</v>
      </c>
      <c r="B155" s="57" t="s">
        <v>271</v>
      </c>
      <c r="C155" s="18">
        <v>39115089.049999997</v>
      </c>
      <c r="D155" s="21">
        <v>39280032</v>
      </c>
      <c r="E155" s="18">
        <v>164942.95000000298</v>
      </c>
      <c r="F155" s="22">
        <v>6391300</v>
      </c>
    </row>
    <row r="156" spans="1:7" ht="18" customHeight="1" x14ac:dyDescent="0.25">
      <c r="A156" s="42">
        <v>220212111</v>
      </c>
      <c r="B156" s="57" t="s">
        <v>594</v>
      </c>
      <c r="C156" s="18">
        <v>58500750</v>
      </c>
      <c r="D156" s="21">
        <v>65000000</v>
      </c>
      <c r="E156" s="18">
        <v>6499250</v>
      </c>
      <c r="F156" s="22">
        <v>0</v>
      </c>
    </row>
    <row r="157" spans="1:7" ht="18" customHeight="1" x14ac:dyDescent="0.25">
      <c r="A157" s="42">
        <v>22021037</v>
      </c>
      <c r="B157" s="57" t="s">
        <v>461</v>
      </c>
      <c r="C157" s="18">
        <v>0</v>
      </c>
      <c r="D157" s="21">
        <v>7400000</v>
      </c>
      <c r="E157" s="18">
        <v>7400000</v>
      </c>
      <c r="F157" s="22">
        <v>0</v>
      </c>
    </row>
    <row r="158" spans="1:7" ht="18" customHeight="1" x14ac:dyDescent="0.25">
      <c r="A158" s="42">
        <v>22020648</v>
      </c>
      <c r="B158" s="57" t="s">
        <v>533</v>
      </c>
      <c r="C158" s="18">
        <v>22525000</v>
      </c>
      <c r="D158" s="21">
        <v>25000000</v>
      </c>
      <c r="E158" s="18">
        <v>2475000</v>
      </c>
      <c r="F158" s="22">
        <v>0</v>
      </c>
    </row>
    <row r="159" spans="1:7" ht="30" x14ac:dyDescent="0.25">
      <c r="A159" s="42">
        <v>22020794</v>
      </c>
      <c r="B159" s="57" t="s">
        <v>501</v>
      </c>
      <c r="C159" s="18">
        <v>0</v>
      </c>
      <c r="D159" s="21">
        <v>10000000</v>
      </c>
      <c r="E159" s="18">
        <v>10000000</v>
      </c>
      <c r="F159" s="22">
        <v>0</v>
      </c>
    </row>
    <row r="160" spans="1:7" ht="18" customHeight="1" x14ac:dyDescent="0.25">
      <c r="A160" s="42">
        <v>22020506</v>
      </c>
      <c r="B160" s="57" t="s">
        <v>297</v>
      </c>
      <c r="C160" s="18">
        <v>60237080</v>
      </c>
      <c r="D160" s="21">
        <v>30000000</v>
      </c>
      <c r="E160" s="18">
        <v>-30237080</v>
      </c>
      <c r="F160" s="22">
        <v>300000</v>
      </c>
    </row>
    <row r="161" spans="1:6" ht="18" customHeight="1" x14ac:dyDescent="0.25">
      <c r="A161" s="42">
        <v>22020713</v>
      </c>
      <c r="B161" s="57" t="s">
        <v>392</v>
      </c>
      <c r="C161" s="18">
        <v>11678308</v>
      </c>
      <c r="D161" s="21">
        <v>11700000</v>
      </c>
      <c r="E161" s="18">
        <v>21692</v>
      </c>
      <c r="F161" s="22">
        <v>0</v>
      </c>
    </row>
    <row r="162" spans="1:6" ht="18" customHeight="1" x14ac:dyDescent="0.25">
      <c r="A162" s="42">
        <v>22020759</v>
      </c>
      <c r="B162" s="57" t="s">
        <v>266</v>
      </c>
      <c r="C162" s="18">
        <v>847500</v>
      </c>
      <c r="D162" s="21">
        <v>2400000</v>
      </c>
      <c r="E162" s="18">
        <v>1552500</v>
      </c>
      <c r="F162" s="22">
        <v>1200000</v>
      </c>
    </row>
    <row r="163" spans="1:6" ht="18" customHeight="1" x14ac:dyDescent="0.25">
      <c r="A163" s="42">
        <v>22020712</v>
      </c>
      <c r="B163" s="57" t="s">
        <v>541</v>
      </c>
      <c r="C163" s="18">
        <v>0</v>
      </c>
      <c r="D163" s="21">
        <v>1600000</v>
      </c>
      <c r="E163" s="18">
        <v>1600000</v>
      </c>
      <c r="F163" s="22">
        <v>0</v>
      </c>
    </row>
    <row r="164" spans="1:6" ht="30" x14ac:dyDescent="0.25">
      <c r="A164" s="42">
        <v>22020707</v>
      </c>
      <c r="B164" s="57" t="s">
        <v>306</v>
      </c>
      <c r="C164" s="18">
        <v>148526666.66</v>
      </c>
      <c r="D164" s="21">
        <v>150000000</v>
      </c>
      <c r="E164" s="18">
        <v>1473333.3400000036</v>
      </c>
      <c r="F164" s="22">
        <v>43724000</v>
      </c>
    </row>
    <row r="165" spans="1:6" ht="18" customHeight="1" x14ac:dyDescent="0.25">
      <c r="A165" s="42">
        <v>22020681</v>
      </c>
      <c r="B165" s="57" t="s">
        <v>371</v>
      </c>
      <c r="C165" s="18">
        <v>400000</v>
      </c>
      <c r="D165" s="21">
        <v>1000000</v>
      </c>
      <c r="E165" s="18">
        <v>600000</v>
      </c>
      <c r="F165" s="22">
        <v>0</v>
      </c>
    </row>
    <row r="166" spans="1:6" ht="18" customHeight="1" x14ac:dyDescent="0.25">
      <c r="A166" s="42">
        <v>22020432</v>
      </c>
      <c r="B166" s="57" t="s">
        <v>356</v>
      </c>
      <c r="C166" s="18">
        <v>44182059</v>
      </c>
      <c r="D166" s="21">
        <v>8612000</v>
      </c>
      <c r="E166" s="18">
        <v>-35570059</v>
      </c>
      <c r="F166" s="22">
        <v>3402100</v>
      </c>
    </row>
    <row r="167" spans="1:6" ht="18" customHeight="1" x14ac:dyDescent="0.25">
      <c r="A167" s="42">
        <v>22020643</v>
      </c>
      <c r="B167" s="57" t="s">
        <v>311</v>
      </c>
      <c r="C167" s="18">
        <v>8750000</v>
      </c>
      <c r="D167" s="21">
        <v>10000000</v>
      </c>
      <c r="E167" s="18">
        <v>1250000</v>
      </c>
      <c r="F167" s="22">
        <v>10000000</v>
      </c>
    </row>
    <row r="168" spans="1:6" ht="18" customHeight="1" x14ac:dyDescent="0.25">
      <c r="A168" s="42">
        <v>22020642</v>
      </c>
      <c r="B168" s="57" t="s">
        <v>524</v>
      </c>
      <c r="C168" s="18">
        <v>0</v>
      </c>
      <c r="D168" s="21">
        <v>6500000</v>
      </c>
      <c r="E168" s="18">
        <v>6500000</v>
      </c>
      <c r="F168" s="22">
        <v>0</v>
      </c>
    </row>
    <row r="169" spans="1:6" ht="18" customHeight="1" x14ac:dyDescent="0.25">
      <c r="A169" s="42">
        <v>22020644</v>
      </c>
      <c r="B169" s="57" t="s">
        <v>531</v>
      </c>
      <c r="C169" s="18">
        <v>0</v>
      </c>
      <c r="D169" s="21">
        <v>2000000</v>
      </c>
      <c r="E169" s="18">
        <v>2000000</v>
      </c>
      <c r="F169" s="22">
        <v>0</v>
      </c>
    </row>
    <row r="170" spans="1:6" ht="18" customHeight="1" x14ac:dyDescent="0.25">
      <c r="A170" s="42">
        <v>22020684</v>
      </c>
      <c r="B170" s="57" t="s">
        <v>518</v>
      </c>
      <c r="C170" s="18">
        <v>0</v>
      </c>
      <c r="D170" s="21">
        <v>500000</v>
      </c>
      <c r="E170" s="18">
        <v>500000</v>
      </c>
      <c r="F170" s="22">
        <v>0</v>
      </c>
    </row>
    <row r="171" spans="1:6" ht="18" customHeight="1" x14ac:dyDescent="0.25">
      <c r="A171" s="42">
        <v>22020703</v>
      </c>
      <c r="B171" s="57" t="s">
        <v>289</v>
      </c>
      <c r="C171" s="18">
        <v>70006000</v>
      </c>
      <c r="D171" s="21">
        <v>75122000</v>
      </c>
      <c r="E171" s="18">
        <v>5116000</v>
      </c>
      <c r="F171" s="22">
        <v>341570000</v>
      </c>
    </row>
    <row r="172" spans="1:6" ht="18" customHeight="1" x14ac:dyDescent="0.25">
      <c r="A172" s="42">
        <v>22020657</v>
      </c>
      <c r="B172" s="57" t="s">
        <v>538</v>
      </c>
      <c r="C172" s="18">
        <v>0</v>
      </c>
      <c r="D172" s="21">
        <v>3061200</v>
      </c>
      <c r="E172" s="18">
        <v>3061200</v>
      </c>
      <c r="F172" s="22">
        <v>0</v>
      </c>
    </row>
    <row r="173" spans="1:6" ht="18" customHeight="1" x14ac:dyDescent="0.25">
      <c r="A173" s="42">
        <v>22020325</v>
      </c>
      <c r="B173" s="57" t="s">
        <v>347</v>
      </c>
      <c r="C173" s="18">
        <v>0</v>
      </c>
      <c r="D173" s="21">
        <v>7832212</v>
      </c>
      <c r="E173" s="18">
        <v>7832212</v>
      </c>
      <c r="F173" s="22">
        <v>1751000</v>
      </c>
    </row>
    <row r="174" spans="1:6" ht="18" customHeight="1" x14ac:dyDescent="0.25">
      <c r="A174" s="42">
        <v>22020741</v>
      </c>
      <c r="B174" s="57" t="s">
        <v>564</v>
      </c>
      <c r="C174" s="18">
        <v>0</v>
      </c>
      <c r="D174" s="21">
        <v>80000</v>
      </c>
      <c r="E174" s="18">
        <v>80000</v>
      </c>
      <c r="F174" s="22">
        <v>0</v>
      </c>
    </row>
    <row r="175" spans="1:6" ht="18" customHeight="1" thickBot="1" x14ac:dyDescent="0.3">
      <c r="A175" s="43">
        <v>22020745</v>
      </c>
      <c r="B175" s="58" t="s">
        <v>542</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665" t="s">
        <v>752</v>
      </c>
      <c r="B178" s="666"/>
      <c r="C178" s="666"/>
      <c r="D178" s="666"/>
      <c r="E178" s="666"/>
      <c r="F178" s="667"/>
    </row>
    <row r="179" spans="1:6" ht="18" customHeight="1" thickBot="1" x14ac:dyDescent="0.35">
      <c r="A179" s="665" t="s">
        <v>707</v>
      </c>
      <c r="B179" s="666"/>
      <c r="C179" s="666"/>
      <c r="D179" s="666"/>
      <c r="E179" s="666"/>
      <c r="F179" s="667"/>
    </row>
    <row r="180" spans="1:6" ht="18" customHeight="1" thickBot="1" x14ac:dyDescent="0.35">
      <c r="A180" s="665" t="s">
        <v>717</v>
      </c>
      <c r="B180" s="666"/>
      <c r="C180" s="666"/>
      <c r="D180" s="666"/>
      <c r="E180" s="666"/>
      <c r="F180" s="667"/>
    </row>
    <row r="181" spans="1:6" ht="18" customHeight="1" thickBot="1" x14ac:dyDescent="0.35">
      <c r="A181" s="665"/>
      <c r="B181" s="666"/>
      <c r="C181" s="666"/>
      <c r="D181" s="666"/>
      <c r="E181" s="666"/>
      <c r="F181" s="667"/>
    </row>
    <row r="182" spans="1:6" ht="18" customHeight="1" thickBot="1" x14ac:dyDescent="0.35">
      <c r="A182" s="668" t="s">
        <v>785</v>
      </c>
      <c r="B182" s="669"/>
      <c r="C182" s="669"/>
      <c r="D182" s="669"/>
      <c r="E182" s="669"/>
      <c r="F182" s="670"/>
    </row>
    <row r="183" spans="1:6" ht="15.75" thickBot="1" x14ac:dyDescent="0.3">
      <c r="A183" s="660" t="s">
        <v>836</v>
      </c>
      <c r="B183" s="660" t="s">
        <v>678</v>
      </c>
      <c r="C183" s="662" t="s">
        <v>699</v>
      </c>
      <c r="D183" s="663"/>
      <c r="E183" s="664"/>
      <c r="F183" s="55" t="s">
        <v>700</v>
      </c>
    </row>
    <row r="184" spans="1:6" ht="15.75" thickBot="1" x14ac:dyDescent="0.3">
      <c r="A184" s="661"/>
      <c r="B184" s="661"/>
      <c r="C184" s="66" t="s">
        <v>762</v>
      </c>
      <c r="D184" s="39" t="s">
        <v>763</v>
      </c>
      <c r="E184" s="40" t="s">
        <v>764</v>
      </c>
      <c r="F184" s="41" t="s">
        <v>762</v>
      </c>
    </row>
    <row r="185" spans="1:6" ht="18" customHeight="1" x14ac:dyDescent="0.25">
      <c r="A185" s="115">
        <v>22020747</v>
      </c>
      <c r="B185" s="56" t="s">
        <v>544</v>
      </c>
      <c r="C185" s="16">
        <v>0</v>
      </c>
      <c r="D185" s="33">
        <v>5000000</v>
      </c>
      <c r="E185" s="16">
        <v>5000000</v>
      </c>
      <c r="F185" s="34">
        <v>0</v>
      </c>
    </row>
    <row r="186" spans="1:6" ht="18" customHeight="1" x14ac:dyDescent="0.25">
      <c r="A186" s="42">
        <v>22020501</v>
      </c>
      <c r="B186" s="57" t="s">
        <v>244</v>
      </c>
      <c r="C186" s="18">
        <v>19930000</v>
      </c>
      <c r="D186" s="21">
        <v>20000000</v>
      </c>
      <c r="E186" s="18">
        <v>70000</v>
      </c>
      <c r="F186" s="22">
        <v>63024722.670000002</v>
      </c>
    </row>
    <row r="187" spans="1:6" ht="18" customHeight="1" x14ac:dyDescent="0.25">
      <c r="A187" s="42">
        <v>22020101</v>
      </c>
      <c r="B187" s="57" t="s">
        <v>262</v>
      </c>
      <c r="C187" s="18">
        <v>8193182.2699999996</v>
      </c>
      <c r="D187" s="21">
        <v>9000000</v>
      </c>
      <c r="E187" s="18">
        <v>806817.73000000045</v>
      </c>
      <c r="F187" s="22">
        <v>11910854</v>
      </c>
    </row>
    <row r="188" spans="1:6" ht="18" customHeight="1" x14ac:dyDescent="0.25">
      <c r="A188" s="42">
        <v>22020808</v>
      </c>
      <c r="B188" s="57" t="s">
        <v>516</v>
      </c>
      <c r="C188" s="18">
        <v>0</v>
      </c>
      <c r="D188" s="21">
        <v>2400000</v>
      </c>
      <c r="E188" s="18">
        <v>2400000</v>
      </c>
      <c r="F188" s="22">
        <v>0</v>
      </c>
    </row>
    <row r="189" spans="1:6" ht="18" customHeight="1" x14ac:dyDescent="0.25">
      <c r="A189" s="42">
        <v>22020304</v>
      </c>
      <c r="B189" s="57" t="s">
        <v>238</v>
      </c>
      <c r="C189" s="18">
        <v>2014046</v>
      </c>
      <c r="D189" s="21">
        <v>11668300</v>
      </c>
      <c r="E189" s="18">
        <v>9654254</v>
      </c>
      <c r="F189" s="22">
        <v>3017108</v>
      </c>
    </row>
    <row r="190" spans="1:6" ht="26.45" customHeight="1" x14ac:dyDescent="0.25">
      <c r="A190" s="42">
        <v>22020419</v>
      </c>
      <c r="B190" s="57" t="s">
        <v>777</v>
      </c>
      <c r="C190" s="18">
        <v>47545000</v>
      </c>
      <c r="D190" s="21">
        <v>50000000</v>
      </c>
      <c r="E190" s="18">
        <v>2455000</v>
      </c>
      <c r="F190" s="22">
        <v>20000</v>
      </c>
    </row>
    <row r="191" spans="1:6" ht="30" x14ac:dyDescent="0.25">
      <c r="A191" s="42">
        <v>22020412</v>
      </c>
      <c r="B191" s="57" t="s">
        <v>554</v>
      </c>
      <c r="C191" s="18">
        <v>0</v>
      </c>
      <c r="D191" s="21">
        <v>5000000</v>
      </c>
      <c r="E191" s="18">
        <v>5000000</v>
      </c>
      <c r="F191" s="22">
        <v>0</v>
      </c>
    </row>
    <row r="192" spans="1:6" ht="18" customHeight="1" x14ac:dyDescent="0.25">
      <c r="A192" s="42">
        <v>22020414</v>
      </c>
      <c r="B192" s="57" t="s">
        <v>555</v>
      </c>
      <c r="C192" s="18">
        <v>0</v>
      </c>
      <c r="D192" s="21">
        <v>2000000</v>
      </c>
      <c r="E192" s="18">
        <v>2000000</v>
      </c>
      <c r="F192" s="22">
        <v>0</v>
      </c>
    </row>
    <row r="193" spans="1:7" ht="18" customHeight="1" x14ac:dyDescent="0.25">
      <c r="A193" s="42">
        <v>22020451</v>
      </c>
      <c r="B193" s="57" t="s">
        <v>469</v>
      </c>
      <c r="C193" s="18">
        <v>0</v>
      </c>
      <c r="D193" s="21">
        <v>5000000</v>
      </c>
      <c r="E193" s="18">
        <v>5000000</v>
      </c>
      <c r="F193" s="22">
        <v>0</v>
      </c>
    </row>
    <row r="194" spans="1:7" ht="18" customHeight="1" x14ac:dyDescent="0.25">
      <c r="A194" s="42">
        <v>22020443</v>
      </c>
      <c r="B194" s="57" t="s">
        <v>452</v>
      </c>
      <c r="C194" s="18">
        <v>18750000</v>
      </c>
      <c r="D194" s="21">
        <v>20000000</v>
      </c>
      <c r="E194" s="18">
        <v>1250000</v>
      </c>
      <c r="F194" s="22">
        <v>0</v>
      </c>
    </row>
    <row r="195" spans="1:7" ht="18" customHeight="1" x14ac:dyDescent="0.25">
      <c r="A195" s="42">
        <v>22020437</v>
      </c>
      <c r="B195" s="57" t="s">
        <v>573</v>
      </c>
      <c r="C195" s="18">
        <v>0</v>
      </c>
      <c r="D195" s="21">
        <v>500000</v>
      </c>
      <c r="E195" s="18">
        <v>500000</v>
      </c>
      <c r="F195" s="22">
        <v>0</v>
      </c>
    </row>
    <row r="196" spans="1:7" ht="18" customHeight="1" x14ac:dyDescent="0.25">
      <c r="A196" s="42">
        <v>22020420</v>
      </c>
      <c r="B196" s="57" t="s">
        <v>404</v>
      </c>
      <c r="C196" s="18">
        <v>198000</v>
      </c>
      <c r="D196" s="21">
        <v>1000000</v>
      </c>
      <c r="E196" s="18">
        <v>802000</v>
      </c>
      <c r="F196" s="22">
        <v>0</v>
      </c>
    </row>
    <row r="197" spans="1:7" ht="18" customHeight="1" x14ac:dyDescent="0.25">
      <c r="A197" s="42">
        <v>22020427</v>
      </c>
      <c r="B197" s="57" t="s">
        <v>512</v>
      </c>
      <c r="C197" s="18">
        <v>0</v>
      </c>
      <c r="D197" s="21">
        <v>312000</v>
      </c>
      <c r="E197" s="18">
        <v>312000</v>
      </c>
      <c r="F197" s="22">
        <v>0</v>
      </c>
    </row>
    <row r="198" spans="1:7" ht="18" customHeight="1" x14ac:dyDescent="0.25">
      <c r="A198" s="42">
        <v>22020423</v>
      </c>
      <c r="B198" s="57" t="s">
        <v>446</v>
      </c>
      <c r="C198" s="18">
        <v>0</v>
      </c>
      <c r="D198" s="21">
        <v>1500000</v>
      </c>
      <c r="E198" s="18">
        <v>1500000</v>
      </c>
      <c r="F198" s="22">
        <v>0</v>
      </c>
    </row>
    <row r="199" spans="1:7" ht="18" customHeight="1" x14ac:dyDescent="0.25">
      <c r="A199" s="42">
        <v>22020408</v>
      </c>
      <c r="B199" s="57" t="s">
        <v>380</v>
      </c>
      <c r="C199" s="18">
        <v>15000</v>
      </c>
      <c r="D199" s="21">
        <v>1500000</v>
      </c>
      <c r="E199" s="18">
        <v>1485000</v>
      </c>
      <c r="F199" s="22">
        <v>0</v>
      </c>
    </row>
    <row r="200" spans="1:7" ht="18" customHeight="1" x14ac:dyDescent="0.25">
      <c r="A200" s="42">
        <v>22020428</v>
      </c>
      <c r="B200" s="57" t="s">
        <v>359</v>
      </c>
      <c r="C200" s="18">
        <v>35006970</v>
      </c>
      <c r="D200" s="21">
        <v>35612000</v>
      </c>
      <c r="E200" s="18">
        <v>605030</v>
      </c>
      <c r="F200" s="22">
        <v>2296600</v>
      </c>
    </row>
    <row r="201" spans="1:7" ht="18" customHeight="1" x14ac:dyDescent="0.25">
      <c r="A201" s="42">
        <v>22020452</v>
      </c>
      <c r="B201" s="57" t="s">
        <v>340</v>
      </c>
      <c r="C201" s="18">
        <v>23300050</v>
      </c>
      <c r="D201" s="21">
        <v>23463542</v>
      </c>
      <c r="E201" s="18">
        <v>163492</v>
      </c>
      <c r="F201" s="22">
        <v>100000</v>
      </c>
    </row>
    <row r="202" spans="1:7" ht="18" customHeight="1" x14ac:dyDescent="0.25">
      <c r="A202" s="42">
        <v>22020401</v>
      </c>
      <c r="B202" s="60" t="s">
        <v>216</v>
      </c>
      <c r="C202" s="67">
        <v>219641180</v>
      </c>
      <c r="D202" s="47">
        <v>220000000</v>
      </c>
      <c r="E202" s="18">
        <v>358820</v>
      </c>
      <c r="F202" s="48">
        <v>282715502.50999999</v>
      </c>
    </row>
    <row r="203" spans="1:7" ht="18" customHeight="1" x14ac:dyDescent="0.25">
      <c r="A203" s="42">
        <v>22020403</v>
      </c>
      <c r="B203" s="57" t="s">
        <v>241</v>
      </c>
      <c r="C203" s="18">
        <v>181938968</v>
      </c>
      <c r="D203" s="21">
        <v>182896230</v>
      </c>
      <c r="E203" s="18">
        <v>957262</v>
      </c>
      <c r="F203" s="22">
        <v>27906368</v>
      </c>
      <c r="G203" s="46"/>
    </row>
    <row r="204" spans="1:7" x14ac:dyDescent="0.25">
      <c r="A204" s="42">
        <v>22020405</v>
      </c>
      <c r="B204" s="57" t="s">
        <v>220</v>
      </c>
      <c r="C204" s="18">
        <v>105960522</v>
      </c>
      <c r="D204" s="21">
        <v>109549897</v>
      </c>
      <c r="E204" s="18">
        <v>3589375</v>
      </c>
      <c r="F204" s="22">
        <v>36787940</v>
      </c>
      <c r="G204" s="45"/>
    </row>
    <row r="205" spans="1:7" ht="18" customHeight="1" x14ac:dyDescent="0.25">
      <c r="A205" s="42">
        <v>22020402</v>
      </c>
      <c r="B205" s="57" t="s">
        <v>219</v>
      </c>
      <c r="C205" s="18">
        <v>101159610</v>
      </c>
      <c r="D205" s="21">
        <v>101387792</v>
      </c>
      <c r="E205" s="18">
        <v>228182</v>
      </c>
      <c r="F205" s="22">
        <v>50035507.5</v>
      </c>
    </row>
    <row r="206" spans="1:7" ht="18" customHeight="1" x14ac:dyDescent="0.25">
      <c r="A206" s="42">
        <v>22020435</v>
      </c>
      <c r="B206" s="57" t="s">
        <v>249</v>
      </c>
      <c r="C206" s="18">
        <v>41784797</v>
      </c>
      <c r="D206" s="21">
        <v>53262000</v>
      </c>
      <c r="E206" s="18">
        <v>11477203</v>
      </c>
      <c r="F206" s="22">
        <v>36352630</v>
      </c>
    </row>
    <row r="207" spans="1:7" ht="18" customHeight="1" x14ac:dyDescent="0.25">
      <c r="A207" s="42">
        <v>22020425</v>
      </c>
      <c r="B207" s="57" t="s">
        <v>440</v>
      </c>
      <c r="C207" s="18">
        <v>0</v>
      </c>
      <c r="D207" s="21">
        <v>1000000</v>
      </c>
      <c r="E207" s="18">
        <v>1000000</v>
      </c>
      <c r="F207" s="22">
        <v>0</v>
      </c>
    </row>
    <row r="208" spans="1:7" ht="18" customHeight="1" x14ac:dyDescent="0.25">
      <c r="A208" s="42">
        <v>22020438</v>
      </c>
      <c r="B208" s="57" t="s">
        <v>574</v>
      </c>
      <c r="C208" s="18">
        <v>0</v>
      </c>
      <c r="D208" s="21">
        <v>100000</v>
      </c>
      <c r="E208" s="18">
        <v>100000</v>
      </c>
      <c r="F208" s="22">
        <v>0</v>
      </c>
    </row>
    <row r="209" spans="1:6" ht="18" customHeight="1" x14ac:dyDescent="0.25">
      <c r="A209" s="42">
        <v>22020424</v>
      </c>
      <c r="B209" s="57" t="s">
        <v>365</v>
      </c>
      <c r="C209" s="18">
        <v>38000</v>
      </c>
      <c r="D209" s="21">
        <v>750000</v>
      </c>
      <c r="E209" s="18">
        <v>712000</v>
      </c>
      <c r="F209" s="22">
        <v>48972353.060000002</v>
      </c>
    </row>
    <row r="210" spans="1:6" ht="18" customHeight="1" x14ac:dyDescent="0.25">
      <c r="A210" s="42">
        <v>22020436</v>
      </c>
      <c r="B210" s="57" t="s">
        <v>572</v>
      </c>
      <c r="C210" s="18">
        <v>0</v>
      </c>
      <c r="D210" s="21">
        <v>200000</v>
      </c>
      <c r="E210" s="18">
        <v>200000</v>
      </c>
      <c r="F210" s="22">
        <v>0</v>
      </c>
    </row>
    <row r="211" spans="1:6" ht="30" x14ac:dyDescent="0.25">
      <c r="A211" s="42">
        <v>22020514</v>
      </c>
      <c r="B211" s="57" t="s">
        <v>567</v>
      </c>
      <c r="C211" s="18">
        <v>0</v>
      </c>
      <c r="D211" s="21">
        <v>3780000</v>
      </c>
      <c r="E211" s="18">
        <v>3780000</v>
      </c>
      <c r="F211" s="22">
        <v>0</v>
      </c>
    </row>
    <row r="212" spans="1:6" ht="30" x14ac:dyDescent="0.25">
      <c r="A212" s="42">
        <v>22020515</v>
      </c>
      <c r="B212" s="57" t="s">
        <v>568</v>
      </c>
      <c r="C212" s="18">
        <v>0</v>
      </c>
      <c r="D212" s="21">
        <v>3780000</v>
      </c>
      <c r="E212" s="18">
        <v>3780000</v>
      </c>
      <c r="F212" s="22">
        <v>0</v>
      </c>
    </row>
    <row r="213" spans="1:6" ht="18" customHeight="1" x14ac:dyDescent="0.25">
      <c r="A213" s="42">
        <v>22020650</v>
      </c>
      <c r="B213" s="57" t="s">
        <v>320</v>
      </c>
      <c r="C213" s="18">
        <v>15000</v>
      </c>
      <c r="D213" s="21">
        <v>2300000</v>
      </c>
      <c r="E213" s="18">
        <v>2285000</v>
      </c>
      <c r="F213" s="22">
        <v>2111660</v>
      </c>
    </row>
    <row r="214" spans="1:6" ht="18" customHeight="1" x14ac:dyDescent="0.25">
      <c r="A214" s="42">
        <v>22021044</v>
      </c>
      <c r="B214" s="57" t="s">
        <v>342</v>
      </c>
      <c r="C214" s="18">
        <v>0</v>
      </c>
      <c r="D214" s="21">
        <v>6500000</v>
      </c>
      <c r="E214" s="18">
        <v>6500000</v>
      </c>
      <c r="F214" s="22">
        <v>623715</v>
      </c>
    </row>
    <row r="215" spans="1:6" ht="18" customHeight="1" x14ac:dyDescent="0.25">
      <c r="A215" s="42">
        <v>22020699</v>
      </c>
      <c r="B215" s="57" t="s">
        <v>581</v>
      </c>
      <c r="C215" s="18">
        <v>0</v>
      </c>
      <c r="D215" s="21">
        <v>510000</v>
      </c>
      <c r="E215" s="18">
        <v>510000</v>
      </c>
      <c r="F215" s="22">
        <v>0</v>
      </c>
    </row>
    <row r="216" spans="1:6" ht="18" customHeight="1" x14ac:dyDescent="0.25">
      <c r="A216" s="42">
        <v>2201009</v>
      </c>
      <c r="B216" s="57" t="s">
        <v>778</v>
      </c>
      <c r="C216" s="18">
        <v>68845200</v>
      </c>
      <c r="D216" s="21">
        <v>69300000</v>
      </c>
      <c r="E216" s="18">
        <v>454800</v>
      </c>
      <c r="F216" s="22">
        <v>129153740</v>
      </c>
    </row>
    <row r="217" spans="1:6" ht="18" customHeight="1" x14ac:dyDescent="0.25">
      <c r="A217" s="42">
        <v>22021004</v>
      </c>
      <c r="B217" s="57" t="s">
        <v>779</v>
      </c>
      <c r="C217" s="18">
        <v>198500000</v>
      </c>
      <c r="D217" s="21">
        <v>200000000</v>
      </c>
      <c r="E217" s="18">
        <v>1500000</v>
      </c>
      <c r="F217" s="22">
        <v>207168100</v>
      </c>
    </row>
    <row r="218" spans="1:6" ht="18" customHeight="1" x14ac:dyDescent="0.25">
      <c r="A218" s="42">
        <v>22020797</v>
      </c>
      <c r="B218" s="57" t="s">
        <v>436</v>
      </c>
      <c r="C218" s="18">
        <v>45000000</v>
      </c>
      <c r="D218" s="21">
        <v>50000000</v>
      </c>
      <c r="E218" s="18">
        <v>5000000</v>
      </c>
      <c r="F218" s="22">
        <v>0</v>
      </c>
    </row>
    <row r="219" spans="1:6" ht="18" customHeight="1" x14ac:dyDescent="0.25">
      <c r="A219" s="42">
        <v>22020653</v>
      </c>
      <c r="B219" s="57" t="s">
        <v>309</v>
      </c>
      <c r="C219" s="18">
        <v>0</v>
      </c>
      <c r="D219" s="21">
        <v>6600000</v>
      </c>
      <c r="E219" s="18">
        <v>6600000</v>
      </c>
      <c r="F219" s="22">
        <v>106086750</v>
      </c>
    </row>
    <row r="220" spans="1:6" ht="18" customHeight="1" x14ac:dyDescent="0.25">
      <c r="A220" s="42">
        <v>22020757</v>
      </c>
      <c r="B220" s="57" t="s">
        <v>265</v>
      </c>
      <c r="C220" s="18">
        <v>1175000</v>
      </c>
      <c r="D220" s="21">
        <v>4200000</v>
      </c>
      <c r="E220" s="18">
        <v>3025000</v>
      </c>
      <c r="F220" s="22">
        <v>2100000</v>
      </c>
    </row>
    <row r="221" spans="1:6" ht="18" customHeight="1" x14ac:dyDescent="0.25">
      <c r="A221" s="42">
        <v>22020640</v>
      </c>
      <c r="B221" s="57" t="s">
        <v>386</v>
      </c>
      <c r="C221" s="18">
        <v>555000</v>
      </c>
      <c r="D221" s="21">
        <v>1000000</v>
      </c>
      <c r="E221" s="18">
        <v>445000</v>
      </c>
      <c r="F221" s="22">
        <v>0</v>
      </c>
    </row>
    <row r="222" spans="1:6" ht="18" customHeight="1" x14ac:dyDescent="0.25">
      <c r="A222" s="42">
        <v>22020614</v>
      </c>
      <c r="B222" s="57" t="s">
        <v>302</v>
      </c>
      <c r="C222" s="18">
        <v>50050000</v>
      </c>
      <c r="D222" s="21">
        <v>50300000</v>
      </c>
      <c r="E222" s="18">
        <v>250000</v>
      </c>
      <c r="F222" s="22">
        <v>488000</v>
      </c>
    </row>
    <row r="223" spans="1:6" ht="18" customHeight="1" x14ac:dyDescent="0.25">
      <c r="A223" s="42">
        <v>22020613</v>
      </c>
      <c r="B223" s="57" t="s">
        <v>406</v>
      </c>
      <c r="C223" s="18">
        <v>60000000</v>
      </c>
      <c r="D223" s="21">
        <v>2000000</v>
      </c>
      <c r="E223" s="18">
        <v>-58000000</v>
      </c>
      <c r="F223" s="22">
        <v>0</v>
      </c>
    </row>
    <row r="224" spans="1:6" ht="18" customHeight="1" x14ac:dyDescent="0.25">
      <c r="A224" s="42">
        <v>22022119</v>
      </c>
      <c r="B224" s="57" t="s">
        <v>586</v>
      </c>
      <c r="C224" s="18">
        <v>0</v>
      </c>
      <c r="D224" s="21">
        <v>300000</v>
      </c>
      <c r="E224" s="18">
        <v>300000</v>
      </c>
      <c r="F224" s="22">
        <v>0</v>
      </c>
    </row>
    <row r="225" spans="1:6" ht="18" customHeight="1" x14ac:dyDescent="0.25">
      <c r="A225" s="42">
        <v>22020709</v>
      </c>
      <c r="B225" s="57" t="s">
        <v>780</v>
      </c>
      <c r="C225" s="18">
        <v>19500000</v>
      </c>
      <c r="D225" s="21">
        <v>20000000</v>
      </c>
      <c r="E225" s="18">
        <v>500000</v>
      </c>
      <c r="F225" s="22">
        <v>40131000</v>
      </c>
    </row>
    <row r="226" spans="1:6" ht="18" customHeight="1" x14ac:dyDescent="0.25">
      <c r="A226" s="42">
        <v>22020805</v>
      </c>
      <c r="B226" s="57" t="s">
        <v>455</v>
      </c>
      <c r="C226" s="18">
        <v>0</v>
      </c>
      <c r="D226" s="21">
        <v>400000</v>
      </c>
      <c r="E226" s="18">
        <v>400000</v>
      </c>
      <c r="F226" s="22">
        <v>0</v>
      </c>
    </row>
    <row r="227" spans="1:6" ht="18" customHeight="1" x14ac:dyDescent="0.25">
      <c r="A227" s="42">
        <v>22020801</v>
      </c>
      <c r="B227" s="57" t="s">
        <v>247</v>
      </c>
      <c r="C227" s="18">
        <v>84661847</v>
      </c>
      <c r="D227" s="21">
        <v>86285375</v>
      </c>
      <c r="E227" s="18">
        <v>1623528</v>
      </c>
      <c r="F227" s="22">
        <v>36541199.25</v>
      </c>
    </row>
    <row r="228" spans="1:6" x14ac:dyDescent="0.25">
      <c r="A228" s="42">
        <v>22020337</v>
      </c>
      <c r="B228" s="57" t="s">
        <v>375</v>
      </c>
      <c r="C228" s="18">
        <v>26000</v>
      </c>
      <c r="D228" s="21">
        <v>1000000</v>
      </c>
      <c r="E228" s="18">
        <v>974000</v>
      </c>
      <c r="F228" s="22">
        <v>0</v>
      </c>
    </row>
    <row r="229" spans="1:6" ht="18" customHeight="1" x14ac:dyDescent="0.25">
      <c r="A229" s="42">
        <v>22020339</v>
      </c>
      <c r="B229" s="57" t="s">
        <v>499</v>
      </c>
      <c r="C229" s="18">
        <v>0</v>
      </c>
      <c r="D229" s="21">
        <v>45000</v>
      </c>
      <c r="E229" s="18">
        <v>45000</v>
      </c>
      <c r="F229" s="22">
        <v>0</v>
      </c>
    </row>
    <row r="230" spans="1:6" ht="18" customHeight="1" x14ac:dyDescent="0.25">
      <c r="A230" s="42">
        <v>22021089</v>
      </c>
      <c r="B230" s="57" t="s">
        <v>545</v>
      </c>
      <c r="C230" s="18">
        <v>0</v>
      </c>
      <c r="D230" s="21">
        <v>5000000</v>
      </c>
      <c r="E230" s="18">
        <v>5000000</v>
      </c>
      <c r="F230" s="22">
        <v>0</v>
      </c>
    </row>
    <row r="231" spans="1:6" ht="18" customHeight="1" x14ac:dyDescent="0.25">
      <c r="A231" s="42">
        <v>22021047</v>
      </c>
      <c r="B231" s="57" t="s">
        <v>397</v>
      </c>
      <c r="C231" s="18">
        <v>1212000</v>
      </c>
      <c r="D231" s="21">
        <v>9000000</v>
      </c>
      <c r="E231" s="18">
        <v>7788000</v>
      </c>
      <c r="F231" s="22">
        <v>0</v>
      </c>
    </row>
    <row r="232" spans="1:6" ht="18" customHeight="1" x14ac:dyDescent="0.25">
      <c r="A232" s="42">
        <v>22021080</v>
      </c>
      <c r="B232" s="57" t="s">
        <v>585</v>
      </c>
      <c r="C232" s="18">
        <v>0</v>
      </c>
      <c r="D232" s="21">
        <v>3400000</v>
      </c>
      <c r="E232" s="18">
        <v>3400000</v>
      </c>
      <c r="F232" s="22">
        <v>0</v>
      </c>
    </row>
    <row r="233" spans="1:6" ht="18" customHeight="1" x14ac:dyDescent="0.25">
      <c r="A233" s="42">
        <v>22020695</v>
      </c>
      <c r="B233" s="57" t="s">
        <v>333</v>
      </c>
      <c r="C233" s="18">
        <v>0</v>
      </c>
      <c r="D233" s="21">
        <v>0</v>
      </c>
      <c r="E233" s="18">
        <v>0</v>
      </c>
      <c r="F233" s="22">
        <v>1995000</v>
      </c>
    </row>
    <row r="234" spans="1:6" ht="18" customHeight="1" thickBot="1" x14ac:dyDescent="0.3">
      <c r="A234" s="43">
        <v>22021084</v>
      </c>
      <c r="B234" s="58" t="s">
        <v>300</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665" t="s">
        <v>752</v>
      </c>
      <c r="B237" s="666"/>
      <c r="C237" s="666"/>
      <c r="D237" s="666"/>
      <c r="E237" s="666"/>
      <c r="F237" s="667"/>
    </row>
    <row r="238" spans="1:6" ht="18" customHeight="1" thickBot="1" x14ac:dyDescent="0.35">
      <c r="A238" s="665" t="s">
        <v>707</v>
      </c>
      <c r="B238" s="666"/>
      <c r="C238" s="666"/>
      <c r="D238" s="666"/>
      <c r="E238" s="666"/>
      <c r="F238" s="667"/>
    </row>
    <row r="239" spans="1:6" ht="18" customHeight="1" thickBot="1" x14ac:dyDescent="0.35">
      <c r="A239" s="665" t="s">
        <v>717</v>
      </c>
      <c r="B239" s="666"/>
      <c r="C239" s="666"/>
      <c r="D239" s="666"/>
      <c r="E239" s="666"/>
      <c r="F239" s="667"/>
    </row>
    <row r="240" spans="1:6" ht="18" customHeight="1" thickBot="1" x14ac:dyDescent="0.35">
      <c r="A240" s="665"/>
      <c r="B240" s="666"/>
      <c r="C240" s="666"/>
      <c r="D240" s="666"/>
      <c r="E240" s="666"/>
      <c r="F240" s="667"/>
    </row>
    <row r="241" spans="1:13" ht="18" customHeight="1" thickBot="1" x14ac:dyDescent="0.35">
      <c r="A241" s="668" t="s">
        <v>785</v>
      </c>
      <c r="B241" s="669"/>
      <c r="C241" s="669"/>
      <c r="D241" s="669"/>
      <c r="E241" s="669"/>
      <c r="F241" s="670"/>
    </row>
    <row r="242" spans="1:13" ht="15.75" thickBot="1" x14ac:dyDescent="0.3">
      <c r="A242" s="660" t="s">
        <v>836</v>
      </c>
      <c r="B242" s="660" t="s">
        <v>678</v>
      </c>
      <c r="C242" s="662" t="s">
        <v>699</v>
      </c>
      <c r="D242" s="663"/>
      <c r="E242" s="664"/>
      <c r="F242" s="55" t="s">
        <v>700</v>
      </c>
    </row>
    <row r="243" spans="1:13" ht="15.75" thickBot="1" x14ac:dyDescent="0.3">
      <c r="A243" s="661"/>
      <c r="B243" s="661"/>
      <c r="C243" s="66" t="s">
        <v>762</v>
      </c>
      <c r="D243" s="39" t="s">
        <v>763</v>
      </c>
      <c r="E243" s="40" t="s">
        <v>764</v>
      </c>
      <c r="F243" s="41" t="s">
        <v>762</v>
      </c>
    </row>
    <row r="244" spans="1:13" ht="18" customHeight="1" x14ac:dyDescent="0.25">
      <c r="A244" s="115">
        <v>22020711</v>
      </c>
      <c r="B244" s="56" t="s">
        <v>394</v>
      </c>
      <c r="C244" s="16">
        <v>82227000</v>
      </c>
      <c r="D244" s="33">
        <v>50000000</v>
      </c>
      <c r="E244" s="16">
        <v>-32227000</v>
      </c>
      <c r="F244" s="34">
        <v>0</v>
      </c>
    </row>
    <row r="245" spans="1:13" ht="18" customHeight="1" x14ac:dyDescent="0.25">
      <c r="A245" s="42">
        <v>22020793</v>
      </c>
      <c r="B245" s="57" t="s">
        <v>222</v>
      </c>
      <c r="C245" s="18">
        <v>240000</v>
      </c>
      <c r="D245" s="21">
        <v>7000000</v>
      </c>
      <c r="E245" s="18">
        <v>6760000</v>
      </c>
      <c r="F245" s="22">
        <v>400000</v>
      </c>
    </row>
    <row r="246" spans="1:13" x14ac:dyDescent="0.25">
      <c r="A246" s="42">
        <v>22021103</v>
      </c>
      <c r="B246" s="57" t="s">
        <v>258</v>
      </c>
      <c r="C246" s="18">
        <v>119500120</v>
      </c>
      <c r="D246" s="21">
        <v>120000000</v>
      </c>
      <c r="E246" s="18">
        <v>499880</v>
      </c>
      <c r="F246" s="22">
        <v>56287500</v>
      </c>
    </row>
    <row r="247" spans="1:13" x14ac:dyDescent="0.25">
      <c r="A247" s="42">
        <v>22020303</v>
      </c>
      <c r="B247" s="57" t="s">
        <v>248</v>
      </c>
      <c r="C247" s="18">
        <v>30369216</v>
      </c>
      <c r="D247" s="21">
        <v>32348620</v>
      </c>
      <c r="E247" s="18">
        <v>1979404</v>
      </c>
      <c r="F247" s="22">
        <v>21991750</v>
      </c>
    </row>
    <row r="248" spans="1:13" ht="18" customHeight="1" x14ac:dyDescent="0.25">
      <c r="A248" s="42">
        <v>22020349</v>
      </c>
      <c r="B248" s="57" t="s">
        <v>269</v>
      </c>
      <c r="C248" s="18">
        <v>400000</v>
      </c>
      <c r="D248" s="21">
        <v>1522400</v>
      </c>
      <c r="E248" s="18">
        <v>1122400</v>
      </c>
      <c r="F248" s="22">
        <v>300000</v>
      </c>
    </row>
    <row r="249" spans="1:13" ht="18" customHeight="1" x14ac:dyDescent="0.25">
      <c r="A249" s="42">
        <v>22021046</v>
      </c>
      <c r="B249" s="57" t="s">
        <v>521</v>
      </c>
      <c r="C249" s="18">
        <v>0</v>
      </c>
      <c r="D249" s="21">
        <v>1700000</v>
      </c>
      <c r="E249" s="18">
        <v>1700000</v>
      </c>
      <c r="F249" s="22">
        <v>0</v>
      </c>
    </row>
    <row r="250" spans="1:13" x14ac:dyDescent="0.25">
      <c r="A250" s="42">
        <v>22020749</v>
      </c>
      <c r="B250" s="57" t="s">
        <v>457</v>
      </c>
      <c r="C250" s="18">
        <v>0</v>
      </c>
      <c r="D250" s="21">
        <v>4000000</v>
      </c>
      <c r="E250" s="18">
        <v>4000000</v>
      </c>
      <c r="F250" s="22">
        <v>0</v>
      </c>
    </row>
    <row r="251" spans="1:13" ht="18" customHeight="1" x14ac:dyDescent="0.25">
      <c r="A251" s="42">
        <v>22020787</v>
      </c>
      <c r="B251" s="57" t="s">
        <v>579</v>
      </c>
      <c r="C251" s="18">
        <v>0</v>
      </c>
      <c r="D251" s="21">
        <v>6000000</v>
      </c>
      <c r="E251" s="18">
        <v>6000000</v>
      </c>
      <c r="F251" s="22">
        <v>0</v>
      </c>
    </row>
    <row r="252" spans="1:13" ht="18" customHeight="1" x14ac:dyDescent="0.25">
      <c r="A252" s="42">
        <v>22020362</v>
      </c>
      <c r="B252" s="57" t="s">
        <v>587</v>
      </c>
      <c r="C252" s="18">
        <v>0</v>
      </c>
      <c r="D252" s="21">
        <v>500000</v>
      </c>
      <c r="E252" s="18">
        <v>500000</v>
      </c>
      <c r="F252" s="22">
        <v>0</v>
      </c>
    </row>
    <row r="253" spans="1:13" ht="18" customHeight="1" x14ac:dyDescent="0.25">
      <c r="A253" s="42">
        <v>22020779</v>
      </c>
      <c r="B253" s="57" t="s">
        <v>550</v>
      </c>
      <c r="C253" s="18">
        <v>0</v>
      </c>
      <c r="D253" s="21">
        <v>12000000</v>
      </c>
      <c r="E253" s="18">
        <v>12000000</v>
      </c>
      <c r="F253" s="22">
        <v>0</v>
      </c>
    </row>
    <row r="254" spans="1:13" ht="18" customHeight="1" x14ac:dyDescent="0.25">
      <c r="A254" s="42">
        <v>22020679</v>
      </c>
      <c r="B254" s="19" t="s">
        <v>228</v>
      </c>
      <c r="C254" s="63">
        <v>1116530947</v>
      </c>
      <c r="D254" s="19">
        <v>1116990872</v>
      </c>
      <c r="E254" s="18">
        <v>459925</v>
      </c>
      <c r="F254" s="32">
        <v>1207167150.5799999</v>
      </c>
      <c r="G254" s="15"/>
    </row>
    <row r="255" spans="1:13" ht="18" customHeight="1" x14ac:dyDescent="0.25">
      <c r="A255" s="42">
        <v>22021104</v>
      </c>
      <c r="B255" s="57" t="s">
        <v>259</v>
      </c>
      <c r="C255" s="18">
        <v>29000000</v>
      </c>
      <c r="D255" s="21">
        <v>30000000</v>
      </c>
      <c r="E255" s="18">
        <v>1000000</v>
      </c>
      <c r="F255" s="22">
        <v>7250000</v>
      </c>
    </row>
    <row r="256" spans="1:13" ht="18" customHeight="1" x14ac:dyDescent="0.25">
      <c r="A256" s="42">
        <v>22020602</v>
      </c>
      <c r="B256" s="57" t="s">
        <v>354</v>
      </c>
      <c r="C256" s="18">
        <v>4834800</v>
      </c>
      <c r="D256" s="21">
        <v>6850000</v>
      </c>
      <c r="E256" s="18">
        <v>2015200</v>
      </c>
      <c r="F256" s="22">
        <v>2650000</v>
      </c>
      <c r="H256" s="38"/>
      <c r="I256" s="38"/>
      <c r="J256" s="38"/>
      <c r="K256" s="38"/>
      <c r="L256" s="38"/>
      <c r="M256" s="38"/>
    </row>
    <row r="257" spans="1:13" ht="18" customHeight="1" x14ac:dyDescent="0.25">
      <c r="A257" s="42">
        <v>22020301</v>
      </c>
      <c r="B257" s="57" t="s">
        <v>217</v>
      </c>
      <c r="C257" s="18">
        <v>374701623</v>
      </c>
      <c r="D257" s="21">
        <v>374948635</v>
      </c>
      <c r="E257" s="18">
        <v>247012</v>
      </c>
      <c r="F257" s="22">
        <v>98922818</v>
      </c>
      <c r="H257" s="38"/>
      <c r="I257" s="38"/>
      <c r="J257" s="38"/>
      <c r="K257" s="38"/>
      <c r="L257" s="38"/>
      <c r="M257" s="38"/>
    </row>
    <row r="258" spans="1:13" ht="18" customHeight="1" x14ac:dyDescent="0.25">
      <c r="A258" s="42">
        <v>22020683</v>
      </c>
      <c r="B258" s="57" t="s">
        <v>364</v>
      </c>
      <c r="C258" s="18">
        <v>0</v>
      </c>
      <c r="D258" s="21">
        <v>14350000</v>
      </c>
      <c r="E258" s="18">
        <v>14350000</v>
      </c>
      <c r="F258" s="22">
        <v>79838500</v>
      </c>
      <c r="H258" s="38"/>
      <c r="I258" s="38"/>
      <c r="J258" s="38"/>
      <c r="K258" s="38"/>
      <c r="L258" s="38"/>
      <c r="M258" s="38"/>
    </row>
    <row r="259" spans="1:13" ht="18" customHeight="1" x14ac:dyDescent="0.25">
      <c r="A259" s="42">
        <v>22020114</v>
      </c>
      <c r="B259" s="19" t="s">
        <v>330</v>
      </c>
      <c r="C259" s="63">
        <v>21500250</v>
      </c>
      <c r="D259" s="19">
        <v>22000000</v>
      </c>
      <c r="E259" s="19">
        <v>499750</v>
      </c>
      <c r="F259" s="32">
        <v>470860911.44</v>
      </c>
      <c r="H259" s="38"/>
      <c r="I259" s="38"/>
      <c r="J259" s="38"/>
      <c r="K259" s="38"/>
      <c r="L259" s="38"/>
      <c r="M259" s="38"/>
    </row>
    <row r="260" spans="1:13" ht="18" customHeight="1" x14ac:dyDescent="0.25">
      <c r="A260" s="42">
        <v>22021075</v>
      </c>
      <c r="B260" s="57" t="s">
        <v>560</v>
      </c>
      <c r="C260" s="18">
        <v>0</v>
      </c>
      <c r="D260" s="21">
        <v>5000000</v>
      </c>
      <c r="E260" s="18">
        <v>5000000</v>
      </c>
      <c r="F260" s="22">
        <v>0</v>
      </c>
    </row>
    <row r="261" spans="1:13" ht="18" customHeight="1" x14ac:dyDescent="0.25">
      <c r="A261" s="42">
        <v>22020784</v>
      </c>
      <c r="B261" s="57" t="s">
        <v>558</v>
      </c>
      <c r="C261" s="18">
        <v>0</v>
      </c>
      <c r="D261" s="21">
        <v>5000000</v>
      </c>
      <c r="E261" s="18">
        <v>5000000</v>
      </c>
      <c r="F261" s="22">
        <v>0</v>
      </c>
    </row>
    <row r="262" spans="1:13" ht="18" customHeight="1" x14ac:dyDescent="0.25">
      <c r="A262" s="42">
        <v>22020802</v>
      </c>
      <c r="B262" s="57" t="s">
        <v>453</v>
      </c>
      <c r="C262" s="18">
        <v>0</v>
      </c>
      <c r="D262" s="21">
        <v>6600000</v>
      </c>
      <c r="E262" s="18">
        <v>6600000</v>
      </c>
      <c r="F262" s="22">
        <v>0</v>
      </c>
    </row>
    <row r="263" spans="1:13" ht="18" customHeight="1" x14ac:dyDescent="0.25">
      <c r="A263" s="42">
        <v>22021077</v>
      </c>
      <c r="B263" s="57" t="s">
        <v>312</v>
      </c>
      <c r="C263" s="18">
        <v>245000000</v>
      </c>
      <c r="D263" s="21">
        <v>250000000</v>
      </c>
      <c r="E263" s="18">
        <v>5000000</v>
      </c>
      <c r="F263" s="22">
        <v>4700000</v>
      </c>
    </row>
    <row r="264" spans="1:13" ht="31.5" customHeight="1" x14ac:dyDescent="0.25">
      <c r="A264" s="42">
        <v>22021111</v>
      </c>
      <c r="B264" s="57" t="s">
        <v>462</v>
      </c>
      <c r="C264" s="18">
        <v>17500150</v>
      </c>
      <c r="D264" s="21">
        <v>20000000</v>
      </c>
      <c r="E264" s="18">
        <v>2499850</v>
      </c>
      <c r="F264" s="22">
        <v>0</v>
      </c>
    </row>
    <row r="265" spans="1:13" ht="18" customHeight="1" x14ac:dyDescent="0.25">
      <c r="A265" s="42">
        <v>22020662</v>
      </c>
      <c r="B265" s="57" t="s">
        <v>557</v>
      </c>
      <c r="C265" s="18">
        <v>14520000</v>
      </c>
      <c r="D265" s="21">
        <v>15000000</v>
      </c>
      <c r="E265" s="18">
        <v>480000</v>
      </c>
      <c r="F265" s="22">
        <v>0</v>
      </c>
    </row>
    <row r="266" spans="1:13" ht="18" customHeight="1" x14ac:dyDescent="0.25">
      <c r="A266" s="42">
        <v>22021019</v>
      </c>
      <c r="B266" s="57" t="s">
        <v>345</v>
      </c>
      <c r="C266" s="18">
        <v>14375000</v>
      </c>
      <c r="D266" s="21">
        <v>15500000</v>
      </c>
      <c r="E266" s="18">
        <v>1125000</v>
      </c>
      <c r="F266" s="22">
        <v>78167280</v>
      </c>
    </row>
    <row r="267" spans="1:13" ht="18" customHeight="1" x14ac:dyDescent="0.25">
      <c r="A267" s="42">
        <v>22020616</v>
      </c>
      <c r="B267" s="57" t="s">
        <v>496</v>
      </c>
      <c r="C267" s="18">
        <v>0</v>
      </c>
      <c r="D267" s="21">
        <v>500000</v>
      </c>
      <c r="E267" s="18">
        <v>500000</v>
      </c>
      <c r="F267" s="22">
        <v>0</v>
      </c>
    </row>
    <row r="268" spans="1:13" ht="18" customHeight="1" x14ac:dyDescent="0.25">
      <c r="A268" s="42">
        <v>22020689</v>
      </c>
      <c r="B268" s="57" t="s">
        <v>373</v>
      </c>
      <c r="C268" s="18">
        <v>1350000</v>
      </c>
      <c r="D268" s="21">
        <v>3040000</v>
      </c>
      <c r="E268" s="18">
        <v>1690000</v>
      </c>
      <c r="F268" s="22">
        <v>0</v>
      </c>
    </row>
    <row r="269" spans="1:13" x14ac:dyDescent="0.25">
      <c r="A269" s="42">
        <v>22020315</v>
      </c>
      <c r="B269" s="57" t="s">
        <v>366</v>
      </c>
      <c r="C269" s="18"/>
      <c r="D269" s="21">
        <v>403091</v>
      </c>
      <c r="E269" s="18">
        <v>403091</v>
      </c>
      <c r="F269" s="22">
        <v>3570000</v>
      </c>
    </row>
    <row r="270" spans="1:13" ht="18" customHeight="1" x14ac:dyDescent="0.25">
      <c r="A270" s="42">
        <v>22020302</v>
      </c>
      <c r="B270" s="57" t="s">
        <v>267</v>
      </c>
      <c r="C270" s="18">
        <v>6739616</v>
      </c>
      <c r="D270" s="21">
        <v>7480000</v>
      </c>
      <c r="E270" s="18">
        <v>740384</v>
      </c>
      <c r="F270" s="22">
        <v>13683150</v>
      </c>
    </row>
    <row r="271" spans="1:13" ht="18" customHeight="1" x14ac:dyDescent="0.25">
      <c r="A271" s="42">
        <v>22020434</v>
      </c>
      <c r="B271" s="57" t="s">
        <v>316</v>
      </c>
      <c r="C271" s="18">
        <v>0</v>
      </c>
      <c r="D271" s="21">
        <v>500000</v>
      </c>
      <c r="E271" s="18">
        <v>500000</v>
      </c>
      <c r="F271" s="22">
        <v>56800000</v>
      </c>
    </row>
    <row r="272" spans="1:13" ht="18" customHeight="1" x14ac:dyDescent="0.25">
      <c r="A272" s="42">
        <v>22020803</v>
      </c>
      <c r="B272" s="57" t="s">
        <v>235</v>
      </c>
      <c r="C272" s="18">
        <v>99872049.5</v>
      </c>
      <c r="D272" s="21">
        <v>100000000</v>
      </c>
      <c r="E272" s="18">
        <v>127950.5</v>
      </c>
      <c r="F272" s="22">
        <v>52623902.539999999</v>
      </c>
    </row>
    <row r="273" spans="1:6" ht="27" customHeight="1" x14ac:dyDescent="0.25">
      <c r="A273" s="42">
        <v>22021042</v>
      </c>
      <c r="B273" s="57" t="s">
        <v>509</v>
      </c>
      <c r="C273" s="18">
        <v>0</v>
      </c>
      <c r="D273" s="21">
        <v>700000</v>
      </c>
      <c r="E273" s="18">
        <v>700000</v>
      </c>
      <c r="F273" s="22">
        <v>0</v>
      </c>
    </row>
    <row r="274" spans="1:6" ht="18" customHeight="1" x14ac:dyDescent="0.25">
      <c r="A274" s="42">
        <v>22021005</v>
      </c>
      <c r="B274" s="57" t="s">
        <v>239</v>
      </c>
      <c r="C274" s="18">
        <v>8086200</v>
      </c>
      <c r="D274" s="21">
        <v>8558909</v>
      </c>
      <c r="E274" s="18">
        <v>472709</v>
      </c>
      <c r="F274" s="22">
        <v>182735.5</v>
      </c>
    </row>
    <row r="275" spans="1:6" ht="18" customHeight="1" x14ac:dyDescent="0.25">
      <c r="A275" s="42">
        <v>22020744</v>
      </c>
      <c r="B275" s="57" t="s">
        <v>546</v>
      </c>
      <c r="C275" s="18">
        <v>0</v>
      </c>
      <c r="D275" s="21">
        <v>2500000</v>
      </c>
      <c r="E275" s="18">
        <v>2500000</v>
      </c>
      <c r="F275" s="22">
        <v>0</v>
      </c>
    </row>
    <row r="276" spans="1:6" ht="18" customHeight="1" x14ac:dyDescent="0.25">
      <c r="A276" s="42">
        <v>22020752</v>
      </c>
      <c r="B276" s="57" t="s">
        <v>535</v>
      </c>
      <c r="C276" s="18">
        <v>0</v>
      </c>
      <c r="D276" s="21">
        <v>3000000</v>
      </c>
      <c r="E276" s="18">
        <v>3000000</v>
      </c>
      <c r="F276" s="22">
        <v>0</v>
      </c>
    </row>
    <row r="277" spans="1:6" ht="18" customHeight="1" x14ac:dyDescent="0.25">
      <c r="A277" s="42">
        <v>22021032</v>
      </c>
      <c r="B277" s="57" t="s">
        <v>593</v>
      </c>
      <c r="C277" s="18">
        <v>8552500</v>
      </c>
      <c r="D277" s="21">
        <v>10000000</v>
      </c>
      <c r="E277" s="18">
        <v>1447500</v>
      </c>
      <c r="F277" s="22">
        <v>0</v>
      </c>
    </row>
    <row r="278" spans="1:6" ht="18" customHeight="1" x14ac:dyDescent="0.25">
      <c r="A278" s="42">
        <v>22020732</v>
      </c>
      <c r="B278" s="57" t="s">
        <v>443</v>
      </c>
      <c r="C278" s="18">
        <v>0</v>
      </c>
      <c r="D278" s="21">
        <v>16000000</v>
      </c>
      <c r="E278" s="18">
        <v>16000000</v>
      </c>
      <c r="F278" s="22">
        <v>0</v>
      </c>
    </row>
    <row r="279" spans="1:6" ht="18" customHeight="1" x14ac:dyDescent="0.25">
      <c r="A279" s="42">
        <v>22021096</v>
      </c>
      <c r="B279" s="57" t="s">
        <v>243</v>
      </c>
      <c r="C279" s="18">
        <v>58007300</v>
      </c>
      <c r="D279" s="21">
        <v>58264821</v>
      </c>
      <c r="E279" s="18">
        <v>257521</v>
      </c>
      <c r="F279" s="22">
        <v>25672238</v>
      </c>
    </row>
    <row r="280" spans="1:6" ht="18" customHeight="1" x14ac:dyDescent="0.25">
      <c r="A280" s="42">
        <v>22020674</v>
      </c>
      <c r="B280" s="57" t="s">
        <v>322</v>
      </c>
      <c r="C280" s="18">
        <v>2763350</v>
      </c>
      <c r="D280" s="21">
        <v>10000000</v>
      </c>
      <c r="E280" s="18">
        <v>7236650</v>
      </c>
      <c r="F280" s="22">
        <v>1938350</v>
      </c>
    </row>
    <row r="281" spans="1:6" ht="18" customHeight="1" x14ac:dyDescent="0.25">
      <c r="A281" s="42">
        <v>22021064</v>
      </c>
      <c r="B281" s="57" t="s">
        <v>387</v>
      </c>
      <c r="C281" s="18">
        <v>3873375</v>
      </c>
      <c r="D281" s="21">
        <v>8000000</v>
      </c>
      <c r="E281" s="18">
        <v>4126625</v>
      </c>
      <c r="F281" s="22">
        <v>0</v>
      </c>
    </row>
    <row r="282" spans="1:6" ht="18" customHeight="1" x14ac:dyDescent="0.25">
      <c r="A282" s="42">
        <v>22020319</v>
      </c>
      <c r="B282" s="57" t="s">
        <v>294</v>
      </c>
      <c r="C282" s="18">
        <v>6050000</v>
      </c>
      <c r="D282" s="21">
        <v>6360000</v>
      </c>
      <c r="E282" s="18">
        <v>310000</v>
      </c>
      <c r="F282" s="22">
        <v>70000</v>
      </c>
    </row>
    <row r="283" spans="1:6" ht="18" customHeight="1" x14ac:dyDescent="0.25">
      <c r="A283" s="42">
        <v>22021097</v>
      </c>
      <c r="B283" s="57" t="s">
        <v>530</v>
      </c>
      <c r="C283" s="18">
        <v>0</v>
      </c>
      <c r="D283" s="21">
        <v>1000000</v>
      </c>
      <c r="E283" s="18">
        <v>1000000</v>
      </c>
      <c r="F283" s="22">
        <v>0</v>
      </c>
    </row>
    <row r="284" spans="1:6" ht="18" customHeight="1" x14ac:dyDescent="0.25">
      <c r="A284" s="42">
        <v>22020333</v>
      </c>
      <c r="B284" s="57" t="s">
        <v>245</v>
      </c>
      <c r="C284" s="18">
        <v>19304200</v>
      </c>
      <c r="D284" s="21">
        <v>19502131</v>
      </c>
      <c r="E284" s="18">
        <v>197931</v>
      </c>
      <c r="F284" s="22">
        <v>1920862</v>
      </c>
    </row>
    <row r="285" spans="1:6" ht="18" customHeight="1" x14ac:dyDescent="0.25">
      <c r="A285" s="42">
        <v>22020350</v>
      </c>
      <c r="B285" s="57" t="s">
        <v>403</v>
      </c>
      <c r="C285" s="18">
        <v>46052000</v>
      </c>
      <c r="D285" s="21">
        <v>47020465</v>
      </c>
      <c r="E285" s="18">
        <v>968465</v>
      </c>
      <c r="F285" s="22">
        <v>0</v>
      </c>
    </row>
    <row r="286" spans="1:6" x14ac:dyDescent="0.25">
      <c r="A286" s="42">
        <v>22020320</v>
      </c>
      <c r="B286" s="57" t="s">
        <v>517</v>
      </c>
      <c r="C286" s="18">
        <v>0</v>
      </c>
      <c r="D286" s="21">
        <v>1750000</v>
      </c>
      <c r="E286" s="18">
        <v>1750000</v>
      </c>
      <c r="F286" s="22">
        <v>0</v>
      </c>
    </row>
    <row r="287" spans="1:6" ht="18" customHeight="1" x14ac:dyDescent="0.25">
      <c r="A287" s="42">
        <v>22020305</v>
      </c>
      <c r="B287" s="57" t="s">
        <v>282</v>
      </c>
      <c r="C287" s="18">
        <v>16734140.189999999</v>
      </c>
      <c r="D287" s="21">
        <v>16786125</v>
      </c>
      <c r="E287" s="18">
        <v>51984.810000000522</v>
      </c>
      <c r="F287" s="22">
        <v>53064695</v>
      </c>
    </row>
    <row r="288" spans="1:6" ht="18" customHeight="1" x14ac:dyDescent="0.25">
      <c r="A288" s="42">
        <v>22021204</v>
      </c>
      <c r="B288" s="57" t="s">
        <v>459</v>
      </c>
      <c r="C288" s="18">
        <v>0</v>
      </c>
      <c r="D288" s="21">
        <v>1900000</v>
      </c>
      <c r="E288" s="18">
        <v>1900000</v>
      </c>
      <c r="F288" s="22">
        <v>0</v>
      </c>
    </row>
    <row r="289" spans="1:6" ht="18" customHeight="1" x14ac:dyDescent="0.25">
      <c r="A289" s="42">
        <v>22021115</v>
      </c>
      <c r="B289" s="57" t="s">
        <v>471</v>
      </c>
      <c r="C289" s="18">
        <v>0</v>
      </c>
      <c r="D289" s="21">
        <v>3000000</v>
      </c>
      <c r="E289" s="18">
        <v>3000000</v>
      </c>
      <c r="F289" s="22">
        <v>0</v>
      </c>
    </row>
    <row r="290" spans="1:6" ht="18" customHeight="1" x14ac:dyDescent="0.25">
      <c r="A290" s="42">
        <v>22020334</v>
      </c>
      <c r="B290" s="57" t="s">
        <v>401</v>
      </c>
      <c r="C290" s="18">
        <v>370000</v>
      </c>
      <c r="D290" s="21">
        <v>6121000</v>
      </c>
      <c r="E290" s="18">
        <v>5751000</v>
      </c>
      <c r="F290" s="22">
        <v>0</v>
      </c>
    </row>
    <row r="291" spans="1:6" x14ac:dyDescent="0.25">
      <c r="A291" s="42">
        <v>22020306</v>
      </c>
      <c r="B291" s="57" t="s">
        <v>522</v>
      </c>
      <c r="C291" s="18">
        <v>0</v>
      </c>
      <c r="D291" s="21">
        <v>2000000</v>
      </c>
      <c r="E291" s="18">
        <v>2000000</v>
      </c>
      <c r="F291" s="22">
        <v>0</v>
      </c>
    </row>
    <row r="292" spans="1:6" ht="18" customHeight="1" x14ac:dyDescent="0.25">
      <c r="A292" s="42">
        <v>22020331</v>
      </c>
      <c r="B292" s="57" t="s">
        <v>540</v>
      </c>
      <c r="C292" s="18">
        <v>0</v>
      </c>
      <c r="D292" s="21">
        <v>5550000</v>
      </c>
      <c r="E292" s="18">
        <v>5550000</v>
      </c>
      <c r="F292" s="22">
        <v>0</v>
      </c>
    </row>
    <row r="293" spans="1:6" ht="17.25" customHeight="1" thickBot="1" x14ac:dyDescent="0.3">
      <c r="A293" s="49">
        <v>22021209</v>
      </c>
      <c r="B293" s="61" t="s">
        <v>463</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665" t="s">
        <v>752</v>
      </c>
      <c r="B296" s="666"/>
      <c r="C296" s="666"/>
      <c r="D296" s="666"/>
      <c r="E296" s="666"/>
      <c r="F296" s="667"/>
    </row>
    <row r="297" spans="1:6" ht="17.25" customHeight="1" thickBot="1" x14ac:dyDescent="0.35">
      <c r="A297" s="665" t="s">
        <v>707</v>
      </c>
      <c r="B297" s="666"/>
      <c r="C297" s="666"/>
      <c r="D297" s="666"/>
      <c r="E297" s="666"/>
      <c r="F297" s="667"/>
    </row>
    <row r="298" spans="1:6" ht="17.25" customHeight="1" thickBot="1" x14ac:dyDescent="0.35">
      <c r="A298" s="665" t="s">
        <v>717</v>
      </c>
      <c r="B298" s="666"/>
      <c r="C298" s="666"/>
      <c r="D298" s="666"/>
      <c r="E298" s="666"/>
      <c r="F298" s="667"/>
    </row>
    <row r="299" spans="1:6" ht="17.25" customHeight="1" thickBot="1" x14ac:dyDescent="0.35">
      <c r="A299" s="665"/>
      <c r="B299" s="666"/>
      <c r="C299" s="666"/>
      <c r="D299" s="666"/>
      <c r="E299" s="666"/>
      <c r="F299" s="667"/>
    </row>
    <row r="300" spans="1:6" ht="17.25" customHeight="1" thickBot="1" x14ac:dyDescent="0.35">
      <c r="A300" s="668" t="s">
        <v>785</v>
      </c>
      <c r="B300" s="669"/>
      <c r="C300" s="669"/>
      <c r="D300" s="669"/>
      <c r="E300" s="669"/>
      <c r="F300" s="670"/>
    </row>
    <row r="301" spans="1:6" ht="15.75" thickBot="1" x14ac:dyDescent="0.3">
      <c r="A301" s="660" t="s">
        <v>836</v>
      </c>
      <c r="B301" s="660" t="s">
        <v>678</v>
      </c>
      <c r="C301" s="662" t="s">
        <v>699</v>
      </c>
      <c r="D301" s="663"/>
      <c r="E301" s="664"/>
      <c r="F301" s="55" t="s">
        <v>700</v>
      </c>
    </row>
    <row r="302" spans="1:6" ht="15.75" thickBot="1" x14ac:dyDescent="0.3">
      <c r="A302" s="661"/>
      <c r="B302" s="661"/>
      <c r="C302" s="66" t="s">
        <v>762</v>
      </c>
      <c r="D302" s="39" t="s">
        <v>763</v>
      </c>
      <c r="E302" s="40" t="s">
        <v>764</v>
      </c>
      <c r="F302" s="41" t="s">
        <v>762</v>
      </c>
    </row>
    <row r="303" spans="1:6" ht="18" customHeight="1" x14ac:dyDescent="0.25">
      <c r="A303" s="115">
        <v>22020358</v>
      </c>
      <c r="B303" s="56" t="s">
        <v>506</v>
      </c>
      <c r="C303" s="16">
        <v>0</v>
      </c>
      <c r="D303" s="33">
        <v>2500000</v>
      </c>
      <c r="E303" s="16">
        <v>2500000</v>
      </c>
      <c r="F303" s="34">
        <v>0</v>
      </c>
    </row>
    <row r="304" spans="1:6" ht="18" customHeight="1" x14ac:dyDescent="0.25">
      <c r="A304" s="42">
        <v>22020433</v>
      </c>
      <c r="B304" s="57" t="s">
        <v>290</v>
      </c>
      <c r="C304" s="18">
        <v>12100000</v>
      </c>
      <c r="D304" s="21">
        <v>12186000</v>
      </c>
      <c r="E304" s="18">
        <v>86000</v>
      </c>
      <c r="F304" s="22">
        <v>2490000</v>
      </c>
    </row>
    <row r="305" spans="1:7" ht="18" customHeight="1" x14ac:dyDescent="0.25">
      <c r="A305" s="42">
        <v>22020658</v>
      </c>
      <c r="B305" s="57" t="s">
        <v>273</v>
      </c>
      <c r="C305" s="18">
        <v>11503000</v>
      </c>
      <c r="D305" s="21">
        <v>12310000</v>
      </c>
      <c r="E305" s="18">
        <v>807000</v>
      </c>
      <c r="F305" s="22">
        <v>698300</v>
      </c>
    </row>
    <row r="306" spans="1:7" ht="18" customHeight="1" x14ac:dyDescent="0.25">
      <c r="A306" s="42">
        <v>22021013</v>
      </c>
      <c r="B306" s="57" t="s">
        <v>299</v>
      </c>
      <c r="C306" s="18">
        <v>2750250</v>
      </c>
      <c r="D306" s="21">
        <v>2756830</v>
      </c>
      <c r="E306" s="18">
        <v>6580</v>
      </c>
      <c r="F306" s="22">
        <v>245000</v>
      </c>
    </row>
    <row r="307" spans="1:7" ht="18" customHeight="1" x14ac:dyDescent="0.25">
      <c r="A307" s="42">
        <v>22020620</v>
      </c>
      <c r="B307" s="57" t="s">
        <v>498</v>
      </c>
      <c r="C307" s="18">
        <v>0</v>
      </c>
      <c r="D307" s="21">
        <v>200000</v>
      </c>
      <c r="E307" s="18">
        <v>200000</v>
      </c>
      <c r="F307" s="22">
        <v>0</v>
      </c>
    </row>
    <row r="308" spans="1:7" ht="18" customHeight="1" x14ac:dyDescent="0.25">
      <c r="A308" s="42">
        <v>22020753</v>
      </c>
      <c r="B308" s="57" t="s">
        <v>388</v>
      </c>
      <c r="C308" s="18"/>
      <c r="D308" s="21">
        <v>4000000</v>
      </c>
      <c r="E308" s="18">
        <v>4000000</v>
      </c>
      <c r="F308" s="22">
        <v>0</v>
      </c>
    </row>
    <row r="309" spans="1:7" ht="18" customHeight="1" x14ac:dyDescent="0.25">
      <c r="A309" s="42">
        <v>22020324</v>
      </c>
      <c r="B309" s="57" t="s">
        <v>338</v>
      </c>
      <c r="C309" s="18">
        <v>19249010</v>
      </c>
      <c r="D309" s="21">
        <v>19372204</v>
      </c>
      <c r="E309" s="18">
        <v>123194</v>
      </c>
      <c r="F309" s="22">
        <v>11162510</v>
      </c>
    </row>
    <row r="310" spans="1:7" ht="18" customHeight="1" x14ac:dyDescent="0.25">
      <c r="A310" s="42">
        <v>22020360</v>
      </c>
      <c r="B310" s="57" t="s">
        <v>383</v>
      </c>
      <c r="C310" s="18">
        <v>1000000</v>
      </c>
      <c r="D310" s="21">
        <v>1000000</v>
      </c>
      <c r="E310" s="18">
        <v>0</v>
      </c>
      <c r="F310" s="22">
        <v>0</v>
      </c>
    </row>
    <row r="311" spans="1:7" ht="18" customHeight="1" x14ac:dyDescent="0.25">
      <c r="A311" s="42">
        <v>22020722</v>
      </c>
      <c r="B311" s="57" t="s">
        <v>298</v>
      </c>
      <c r="C311" s="18">
        <v>5354000</v>
      </c>
      <c r="D311" s="21">
        <v>5762000</v>
      </c>
      <c r="E311" s="18">
        <v>408000</v>
      </c>
      <c r="F311" s="22">
        <v>2572670</v>
      </c>
    </row>
    <row r="312" spans="1:7" ht="18" customHeight="1" x14ac:dyDescent="0.25">
      <c r="A312" s="42">
        <v>22020791</v>
      </c>
      <c r="B312" s="57" t="s">
        <v>508</v>
      </c>
      <c r="C312" s="18">
        <v>0</v>
      </c>
      <c r="D312" s="21">
        <v>2500000</v>
      </c>
      <c r="E312" s="18">
        <v>2500000</v>
      </c>
      <c r="F312" s="22">
        <v>0</v>
      </c>
    </row>
    <row r="313" spans="1:7" ht="18" customHeight="1" x14ac:dyDescent="0.25">
      <c r="A313" s="42">
        <v>22021003</v>
      </c>
      <c r="B313" s="57" t="s">
        <v>225</v>
      </c>
      <c r="C313" s="18">
        <v>314581302.5</v>
      </c>
      <c r="D313" s="63">
        <v>316602796</v>
      </c>
      <c r="E313" s="18">
        <v>2021493.5</v>
      </c>
      <c r="F313" s="22">
        <v>366420300</v>
      </c>
      <c r="G313" s="50">
        <v>140550000</v>
      </c>
    </row>
    <row r="314" spans="1:7" ht="18" customHeight="1" x14ac:dyDescent="0.25">
      <c r="A314" s="42">
        <v>22020417</v>
      </c>
      <c r="B314" s="57" t="s">
        <v>327</v>
      </c>
      <c r="C314" s="18">
        <v>114700</v>
      </c>
      <c r="D314" s="21">
        <v>1300000</v>
      </c>
      <c r="E314" s="18">
        <v>1185300</v>
      </c>
      <c r="F314" s="22">
        <v>30000000</v>
      </c>
    </row>
    <row r="315" spans="1:7" ht="18" customHeight="1" x14ac:dyDescent="0.25">
      <c r="A315" s="42">
        <v>22020449</v>
      </c>
      <c r="B315" s="57" t="s">
        <v>447</v>
      </c>
      <c r="C315" s="18">
        <v>0</v>
      </c>
      <c r="D315" s="21">
        <v>1750000</v>
      </c>
      <c r="E315" s="18">
        <v>1750000</v>
      </c>
      <c r="F315" s="22">
        <v>0</v>
      </c>
      <c r="G315" s="50">
        <f>D313-G313</f>
        <v>176052796</v>
      </c>
    </row>
    <row r="316" spans="1:7" ht="18" customHeight="1" x14ac:dyDescent="0.25">
      <c r="A316" s="42">
        <v>22020341</v>
      </c>
      <c r="B316" s="57" t="s">
        <v>470</v>
      </c>
      <c r="C316" s="18">
        <v>0</v>
      </c>
      <c r="D316" s="21">
        <v>500000</v>
      </c>
      <c r="E316" s="18">
        <v>500000</v>
      </c>
      <c r="F316" s="22">
        <v>0</v>
      </c>
    </row>
    <row r="317" spans="1:7" ht="30" x14ac:dyDescent="0.25">
      <c r="A317" s="42">
        <v>22020426</v>
      </c>
      <c r="B317" s="57" t="s">
        <v>441</v>
      </c>
      <c r="C317" s="18">
        <v>0</v>
      </c>
      <c r="D317" s="21">
        <v>2000000</v>
      </c>
      <c r="E317" s="18">
        <v>2000000</v>
      </c>
      <c r="F317" s="22">
        <v>0</v>
      </c>
    </row>
    <row r="318" spans="1:7" ht="30.75" customHeight="1" x14ac:dyDescent="0.25">
      <c r="A318" s="42">
        <v>22020422</v>
      </c>
      <c r="B318" s="57" t="s">
        <v>445</v>
      </c>
      <c r="C318" s="18">
        <v>8250750</v>
      </c>
      <c r="D318" s="21">
        <v>9000000</v>
      </c>
      <c r="E318" s="18">
        <v>749250</v>
      </c>
      <c r="F318" s="22">
        <v>0</v>
      </c>
    </row>
    <row r="319" spans="1:7" ht="30" x14ac:dyDescent="0.25">
      <c r="A319" s="42">
        <v>22020313</v>
      </c>
      <c r="B319" s="57" t="s">
        <v>473</v>
      </c>
      <c r="C319" s="18">
        <v>0</v>
      </c>
      <c r="D319" s="21">
        <v>1900000</v>
      </c>
      <c r="E319" s="18">
        <v>1900000</v>
      </c>
      <c r="F319" s="22">
        <v>0</v>
      </c>
    </row>
    <row r="320" spans="1:7" ht="18" customHeight="1" x14ac:dyDescent="0.25">
      <c r="A320" s="42">
        <v>22020311</v>
      </c>
      <c r="B320" s="57" t="s">
        <v>523</v>
      </c>
      <c r="C320" s="18">
        <v>0</v>
      </c>
      <c r="D320" s="21">
        <v>1000000</v>
      </c>
      <c r="E320" s="18">
        <v>1000000</v>
      </c>
      <c r="F320" s="22">
        <v>0</v>
      </c>
    </row>
    <row r="321" spans="1:6" ht="18" customHeight="1" x14ac:dyDescent="0.25">
      <c r="A321" s="42">
        <v>22020361</v>
      </c>
      <c r="B321" s="57" t="s">
        <v>362</v>
      </c>
      <c r="C321" s="18">
        <v>3947550</v>
      </c>
      <c r="D321" s="21">
        <v>4000000</v>
      </c>
      <c r="E321" s="18">
        <v>52450</v>
      </c>
      <c r="F321" s="22">
        <v>947550</v>
      </c>
    </row>
    <row r="322" spans="1:6" ht="18" customHeight="1" x14ac:dyDescent="0.25">
      <c r="A322" s="42">
        <v>22020329</v>
      </c>
      <c r="B322" s="57" t="s">
        <v>357</v>
      </c>
      <c r="C322" s="18">
        <v>4500000</v>
      </c>
      <c r="D322" s="21">
        <v>4608000</v>
      </c>
      <c r="E322" s="18">
        <v>108000</v>
      </c>
      <c r="F322" s="22">
        <v>124500</v>
      </c>
    </row>
    <row r="323" spans="1:6" ht="18" customHeight="1" x14ac:dyDescent="0.25">
      <c r="A323" s="42">
        <v>22020353</v>
      </c>
      <c r="B323" s="57" t="s">
        <v>396</v>
      </c>
      <c r="C323" s="18">
        <v>9900000</v>
      </c>
      <c r="D323" s="21">
        <v>3000000</v>
      </c>
      <c r="E323" s="18">
        <v>-6900000</v>
      </c>
      <c r="F323" s="22">
        <v>0</v>
      </c>
    </row>
    <row r="324" spans="1:6" ht="18" customHeight="1" x14ac:dyDescent="0.25">
      <c r="A324" s="42">
        <v>22020609</v>
      </c>
      <c r="B324" s="57" t="s">
        <v>476</v>
      </c>
      <c r="C324" s="18">
        <v>0</v>
      </c>
      <c r="D324" s="21">
        <v>51898</v>
      </c>
      <c r="E324" s="18">
        <v>51898</v>
      </c>
      <c r="F324" s="22">
        <v>0</v>
      </c>
    </row>
    <row r="325" spans="1:6" ht="18" customHeight="1" x14ac:dyDescent="0.25">
      <c r="A325" s="42">
        <v>22020336</v>
      </c>
      <c r="B325" s="57" t="s">
        <v>450</v>
      </c>
      <c r="C325" s="18">
        <v>0</v>
      </c>
      <c r="D325" s="21">
        <v>500000</v>
      </c>
      <c r="E325" s="18">
        <v>500000</v>
      </c>
      <c r="F325" s="22">
        <v>0</v>
      </c>
    </row>
    <row r="326" spans="1:6" ht="24" customHeight="1" x14ac:dyDescent="0.25">
      <c r="A326" s="42">
        <v>22020319</v>
      </c>
      <c r="B326" s="57" t="s">
        <v>405</v>
      </c>
      <c r="C326" s="18">
        <v>16021750</v>
      </c>
      <c r="D326" s="21">
        <v>16816000</v>
      </c>
      <c r="E326" s="18">
        <v>794250</v>
      </c>
      <c r="F326" s="22">
        <v>0</v>
      </c>
    </row>
    <row r="327" spans="1:6" ht="18" customHeight="1" x14ac:dyDescent="0.25">
      <c r="A327" s="42">
        <v>22020404</v>
      </c>
      <c r="B327" s="57" t="s">
        <v>781</v>
      </c>
      <c r="C327" s="18">
        <v>779382100</v>
      </c>
      <c r="D327" s="21">
        <v>780000000</v>
      </c>
      <c r="E327" s="18">
        <v>617900</v>
      </c>
      <c r="F327" s="22">
        <v>570609270</v>
      </c>
    </row>
    <row r="328" spans="1:6" ht="18" customHeight="1" x14ac:dyDescent="0.25">
      <c r="A328" s="42">
        <v>22020503</v>
      </c>
      <c r="B328" s="57" t="s">
        <v>563</v>
      </c>
      <c r="C328" s="18">
        <v>0</v>
      </c>
      <c r="D328" s="21">
        <v>40000</v>
      </c>
      <c r="E328" s="18">
        <v>40000</v>
      </c>
      <c r="F328" s="22">
        <v>0</v>
      </c>
    </row>
    <row r="329" spans="1:6" ht="19.5" customHeight="1" x14ac:dyDescent="0.25">
      <c r="A329" s="42">
        <v>22020210</v>
      </c>
      <c r="B329" s="57" t="s">
        <v>468</v>
      </c>
      <c r="C329" s="18">
        <v>0</v>
      </c>
      <c r="D329" s="21">
        <v>1500000</v>
      </c>
      <c r="E329" s="18">
        <v>1500000</v>
      </c>
      <c r="F329" s="22">
        <v>0</v>
      </c>
    </row>
    <row r="330" spans="1:6" ht="18" customHeight="1" x14ac:dyDescent="0.25">
      <c r="A330" s="42">
        <v>22021011</v>
      </c>
      <c r="B330" s="57" t="s">
        <v>336</v>
      </c>
      <c r="C330" s="18">
        <v>9198350</v>
      </c>
      <c r="D330" s="21">
        <v>9556000</v>
      </c>
      <c r="E330" s="18">
        <v>357650</v>
      </c>
      <c r="F330" s="22">
        <v>907050</v>
      </c>
    </row>
    <row r="331" spans="1:6" ht="18" customHeight="1" x14ac:dyDescent="0.25">
      <c r="A331" s="42">
        <v>22021059</v>
      </c>
      <c r="B331" s="57" t="s">
        <v>529</v>
      </c>
      <c r="C331" s="18">
        <v>0</v>
      </c>
      <c r="D331" s="21">
        <v>2000000</v>
      </c>
      <c r="E331" s="18">
        <v>2000000</v>
      </c>
      <c r="F331" s="22">
        <v>0</v>
      </c>
    </row>
    <row r="332" spans="1:6" ht="18" customHeight="1" x14ac:dyDescent="0.25">
      <c r="A332" s="42">
        <v>22021001</v>
      </c>
      <c r="B332" s="57" t="s">
        <v>230</v>
      </c>
      <c r="C332" s="18">
        <v>778873417</v>
      </c>
      <c r="D332" s="21">
        <v>779291125</v>
      </c>
      <c r="E332" s="18">
        <v>417708</v>
      </c>
      <c r="F332" s="22">
        <v>552440033</v>
      </c>
    </row>
    <row r="333" spans="1:6" ht="18" customHeight="1" x14ac:dyDescent="0.25">
      <c r="A333" s="42">
        <v>22020686</v>
      </c>
      <c r="B333" s="57" t="s">
        <v>488</v>
      </c>
      <c r="C333" s="18">
        <v>0</v>
      </c>
      <c r="D333" s="21">
        <v>1600000</v>
      </c>
      <c r="E333" s="18">
        <v>1600000</v>
      </c>
      <c r="F333" s="22">
        <v>0</v>
      </c>
    </row>
    <row r="334" spans="1:6" ht="18" customHeight="1" x14ac:dyDescent="0.25">
      <c r="A334" s="42">
        <v>22020447</v>
      </c>
      <c r="B334" s="57" t="s">
        <v>575</v>
      </c>
      <c r="C334" s="18">
        <v>2250000</v>
      </c>
      <c r="D334" s="21">
        <v>2540000</v>
      </c>
      <c r="E334" s="18">
        <v>290000</v>
      </c>
      <c r="F334" s="22">
        <v>0</v>
      </c>
    </row>
    <row r="335" spans="1:6" ht="18" customHeight="1" x14ac:dyDescent="0.25">
      <c r="A335" s="42">
        <v>22020345</v>
      </c>
      <c r="B335" s="57" t="s">
        <v>451</v>
      </c>
      <c r="C335" s="18">
        <v>1350250</v>
      </c>
      <c r="D335" s="21">
        <v>1500000</v>
      </c>
      <c r="E335" s="18">
        <v>149750</v>
      </c>
      <c r="F335" s="22">
        <v>0</v>
      </c>
    </row>
    <row r="336" spans="1:6" ht="18" customHeight="1" x14ac:dyDescent="0.25">
      <c r="A336" s="42">
        <v>22021045</v>
      </c>
      <c r="B336" s="57" t="s">
        <v>344</v>
      </c>
      <c r="C336" s="18">
        <v>3334166.65</v>
      </c>
      <c r="D336" s="21">
        <v>3520000</v>
      </c>
      <c r="E336" s="18">
        <v>185833.35000000009</v>
      </c>
      <c r="F336" s="22">
        <v>395000</v>
      </c>
    </row>
    <row r="337" spans="1:6" ht="18" customHeight="1" x14ac:dyDescent="0.25">
      <c r="A337" s="42">
        <v>22021205</v>
      </c>
      <c r="B337" s="57" t="s">
        <v>460</v>
      </c>
      <c r="C337" s="18">
        <v>1750722</v>
      </c>
      <c r="D337" s="21">
        <v>2000000</v>
      </c>
      <c r="E337" s="18">
        <v>249278</v>
      </c>
      <c r="F337" s="22">
        <v>0</v>
      </c>
    </row>
    <row r="338" spans="1:6" ht="18" customHeight="1" x14ac:dyDescent="0.25">
      <c r="A338" s="42">
        <v>22020603</v>
      </c>
      <c r="B338" s="57" t="s">
        <v>782</v>
      </c>
      <c r="C338" s="18">
        <v>19875452.5</v>
      </c>
      <c r="D338" s="21">
        <v>20000000</v>
      </c>
      <c r="E338" s="18">
        <v>124547.5</v>
      </c>
      <c r="F338" s="22">
        <v>1578350</v>
      </c>
    </row>
    <row r="339" spans="1:6" ht="18" customHeight="1" x14ac:dyDescent="0.25">
      <c r="A339" s="42">
        <v>22020705</v>
      </c>
      <c r="B339" s="57" t="s">
        <v>526</v>
      </c>
      <c r="C339" s="18">
        <v>15640000</v>
      </c>
      <c r="D339" s="21">
        <v>16000000</v>
      </c>
      <c r="E339" s="18">
        <v>360000</v>
      </c>
      <c r="F339" s="22">
        <v>0</v>
      </c>
    </row>
    <row r="340" spans="1:6" ht="18" customHeight="1" x14ac:dyDescent="0.25">
      <c r="A340" s="42">
        <v>22020721</v>
      </c>
      <c r="B340" s="57" t="s">
        <v>494</v>
      </c>
      <c r="C340" s="18">
        <v>0</v>
      </c>
      <c r="D340" s="21">
        <v>250000</v>
      </c>
      <c r="E340" s="18">
        <v>250000</v>
      </c>
      <c r="F340" s="22">
        <v>0</v>
      </c>
    </row>
    <row r="341" spans="1:6" ht="18" customHeight="1" x14ac:dyDescent="0.25">
      <c r="A341" s="42">
        <v>22020786</v>
      </c>
      <c r="B341" s="57" t="s">
        <v>481</v>
      </c>
      <c r="C341" s="18">
        <v>0</v>
      </c>
      <c r="D341" s="21">
        <v>100000</v>
      </c>
      <c r="E341" s="18">
        <v>100000</v>
      </c>
      <c r="F341" s="22">
        <v>0</v>
      </c>
    </row>
    <row r="342" spans="1:6" ht="18" customHeight="1" x14ac:dyDescent="0.25">
      <c r="A342" s="42">
        <v>22020206</v>
      </c>
      <c r="B342" s="57" t="s">
        <v>261</v>
      </c>
      <c r="C342" s="18">
        <v>14200000</v>
      </c>
      <c r="D342" s="21">
        <v>15000000</v>
      </c>
      <c r="E342" s="18">
        <v>800000</v>
      </c>
      <c r="F342" s="22">
        <v>77526000</v>
      </c>
    </row>
    <row r="343" spans="1:6" ht="18" customHeight="1" x14ac:dyDescent="0.25">
      <c r="A343" s="42">
        <v>22021082</v>
      </c>
      <c r="B343" s="57" t="s">
        <v>274</v>
      </c>
      <c r="C343" s="18">
        <v>3448600</v>
      </c>
      <c r="D343" s="21">
        <v>4410000</v>
      </c>
      <c r="E343" s="18">
        <v>961400</v>
      </c>
      <c r="F343" s="22">
        <v>394000</v>
      </c>
    </row>
    <row r="344" spans="1:6" ht="18" customHeight="1" x14ac:dyDescent="0.25">
      <c r="A344" s="42">
        <v>22020667</v>
      </c>
      <c r="B344" s="57" t="s">
        <v>351</v>
      </c>
      <c r="C344" s="18">
        <v>12105000</v>
      </c>
      <c r="D344" s="21">
        <v>12220000</v>
      </c>
      <c r="E344" s="18">
        <v>115000</v>
      </c>
      <c r="F344" s="22">
        <v>190000</v>
      </c>
    </row>
    <row r="345" spans="1:6" ht="19.5" customHeight="1" x14ac:dyDescent="0.25">
      <c r="A345" s="42">
        <v>22021109</v>
      </c>
      <c r="B345" s="57" t="s">
        <v>547</v>
      </c>
      <c r="C345" s="18">
        <v>2750210</v>
      </c>
      <c r="D345" s="21">
        <v>3000000</v>
      </c>
      <c r="E345" s="18">
        <v>249790</v>
      </c>
      <c r="F345" s="22">
        <v>0</v>
      </c>
    </row>
    <row r="346" spans="1:6" ht="21" customHeight="1" x14ac:dyDescent="0.25">
      <c r="A346" s="42">
        <v>22020785</v>
      </c>
      <c r="B346" s="57" t="s">
        <v>385</v>
      </c>
      <c r="C346" s="18">
        <v>6665000</v>
      </c>
      <c r="D346" s="21">
        <v>7000000</v>
      </c>
      <c r="E346" s="18">
        <v>335000</v>
      </c>
      <c r="F346" s="22">
        <v>0</v>
      </c>
    </row>
    <row r="347" spans="1:6" ht="30" customHeight="1" x14ac:dyDescent="0.25">
      <c r="A347" s="42">
        <v>22020601</v>
      </c>
      <c r="B347" s="65" t="s">
        <v>772</v>
      </c>
      <c r="C347" s="63">
        <v>299000000</v>
      </c>
      <c r="D347" s="19">
        <v>300000000</v>
      </c>
      <c r="E347" s="19">
        <v>1000000</v>
      </c>
      <c r="F347" s="32">
        <v>1305729930</v>
      </c>
    </row>
    <row r="348" spans="1:6" ht="18" customHeight="1" x14ac:dyDescent="0.25">
      <c r="A348" s="42">
        <v>22020604</v>
      </c>
      <c r="B348" s="19" t="s">
        <v>769</v>
      </c>
      <c r="C348" s="63">
        <v>6208750000</v>
      </c>
      <c r="D348" s="19">
        <v>6895000000</v>
      </c>
      <c r="E348" s="19">
        <v>686250000</v>
      </c>
      <c r="F348" s="32">
        <v>7422966565.8199997</v>
      </c>
    </row>
    <row r="349" spans="1:6" ht="18" customHeight="1" x14ac:dyDescent="0.25">
      <c r="A349" s="42">
        <v>22021202</v>
      </c>
      <c r="B349" s="57" t="s">
        <v>480</v>
      </c>
      <c r="C349" s="18">
        <v>19150500</v>
      </c>
      <c r="D349" s="21">
        <v>19265091</v>
      </c>
      <c r="E349" s="18">
        <v>114591</v>
      </c>
      <c r="F349" s="22">
        <v>0</v>
      </c>
    </row>
    <row r="350" spans="1:6" ht="18" customHeight="1" x14ac:dyDescent="0.25">
      <c r="A350" s="42">
        <v>22020783</v>
      </c>
      <c r="B350" s="57" t="s">
        <v>566</v>
      </c>
      <c r="C350" s="18">
        <v>0</v>
      </c>
      <c r="D350" s="21">
        <v>100000</v>
      </c>
      <c r="E350" s="18">
        <v>100000</v>
      </c>
      <c r="F350" s="22">
        <v>0</v>
      </c>
    </row>
    <row r="351" spans="1:6" ht="18" customHeight="1" x14ac:dyDescent="0.25">
      <c r="A351" s="49">
        <v>22020735</v>
      </c>
      <c r="B351" s="61" t="s">
        <v>361</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665" t="s">
        <v>752</v>
      </c>
      <c r="B354" s="666"/>
      <c r="C354" s="666"/>
      <c r="D354" s="666"/>
      <c r="E354" s="666"/>
      <c r="F354" s="667"/>
    </row>
    <row r="355" spans="1:9" ht="18" customHeight="1" thickBot="1" x14ac:dyDescent="0.35">
      <c r="A355" s="665" t="s">
        <v>707</v>
      </c>
      <c r="B355" s="666"/>
      <c r="C355" s="666"/>
      <c r="D355" s="666"/>
      <c r="E355" s="666"/>
      <c r="F355" s="667"/>
    </row>
    <row r="356" spans="1:9" ht="18" customHeight="1" thickBot="1" x14ac:dyDescent="0.35">
      <c r="A356" s="665" t="s">
        <v>717</v>
      </c>
      <c r="B356" s="666"/>
      <c r="C356" s="666"/>
      <c r="D356" s="666"/>
      <c r="E356" s="666"/>
      <c r="F356" s="667"/>
    </row>
    <row r="357" spans="1:9" ht="18" customHeight="1" thickBot="1" x14ac:dyDescent="0.35">
      <c r="A357" s="665"/>
      <c r="B357" s="666"/>
      <c r="C357" s="666"/>
      <c r="D357" s="666"/>
      <c r="E357" s="666"/>
      <c r="F357" s="667"/>
    </row>
    <row r="358" spans="1:9" ht="18" customHeight="1" thickBot="1" x14ac:dyDescent="0.35">
      <c r="A358" s="668" t="s">
        <v>785</v>
      </c>
      <c r="B358" s="669"/>
      <c r="C358" s="669"/>
      <c r="D358" s="669"/>
      <c r="E358" s="669"/>
      <c r="F358" s="670"/>
    </row>
    <row r="359" spans="1:9" ht="15.75" thickBot="1" x14ac:dyDescent="0.3">
      <c r="A359" s="660" t="s">
        <v>836</v>
      </c>
      <c r="B359" s="660" t="s">
        <v>678</v>
      </c>
      <c r="C359" s="662" t="s">
        <v>699</v>
      </c>
      <c r="D359" s="663"/>
      <c r="E359" s="664"/>
      <c r="F359" s="55" t="s">
        <v>700</v>
      </c>
    </row>
    <row r="360" spans="1:9" ht="15.75" thickBot="1" x14ac:dyDescent="0.3">
      <c r="A360" s="661"/>
      <c r="B360" s="661"/>
      <c r="C360" s="66" t="s">
        <v>762</v>
      </c>
      <c r="D360" s="39" t="s">
        <v>763</v>
      </c>
      <c r="E360" s="40" t="s">
        <v>764</v>
      </c>
      <c r="F360" s="41" t="s">
        <v>762</v>
      </c>
    </row>
    <row r="361" spans="1:9" ht="18" customHeight="1" x14ac:dyDescent="0.25">
      <c r="A361" s="115">
        <v>22020327</v>
      </c>
      <c r="B361" s="59" t="s">
        <v>348</v>
      </c>
      <c r="C361" s="17">
        <v>1189950</v>
      </c>
      <c r="D361" s="26">
        <v>2100000</v>
      </c>
      <c r="E361" s="17">
        <v>910050</v>
      </c>
      <c r="F361" s="27">
        <v>888900</v>
      </c>
    </row>
    <row r="362" spans="1:9" ht="18" customHeight="1" x14ac:dyDescent="0.25">
      <c r="A362" s="42">
        <v>22020682</v>
      </c>
      <c r="B362" s="57" t="s">
        <v>372</v>
      </c>
      <c r="C362" s="18">
        <v>400000</v>
      </c>
      <c r="D362" s="21">
        <v>1000000</v>
      </c>
      <c r="E362" s="18">
        <v>600000</v>
      </c>
      <c r="F362" s="22">
        <v>0</v>
      </c>
    </row>
    <row r="363" spans="1:9" ht="18" customHeight="1" x14ac:dyDescent="0.25">
      <c r="A363" s="42">
        <v>22020202</v>
      </c>
      <c r="B363" s="57" t="s">
        <v>337</v>
      </c>
      <c r="C363" s="18">
        <v>50000000</v>
      </c>
      <c r="D363" s="21">
        <v>50850000</v>
      </c>
      <c r="E363" s="18">
        <v>850000</v>
      </c>
      <c r="F363" s="22">
        <v>94820250</v>
      </c>
    </row>
    <row r="364" spans="1:9" ht="18" customHeight="1" x14ac:dyDescent="0.25">
      <c r="A364" s="42">
        <v>22021201</v>
      </c>
      <c r="B364" s="62" t="s">
        <v>260</v>
      </c>
      <c r="C364" s="18">
        <v>69900000</v>
      </c>
      <c r="D364" s="20">
        <v>70000000</v>
      </c>
      <c r="E364" s="20">
        <v>100000</v>
      </c>
      <c r="F364" s="35">
        <v>52294800</v>
      </c>
    </row>
    <row r="365" spans="1:9" ht="18" customHeight="1" x14ac:dyDescent="0.25">
      <c r="A365" s="42">
        <v>22020676</v>
      </c>
      <c r="B365" s="62" t="s">
        <v>449</v>
      </c>
      <c r="C365" s="18">
        <v>72550210</v>
      </c>
      <c r="D365" s="20">
        <v>73550000</v>
      </c>
      <c r="E365" s="20">
        <v>999790</v>
      </c>
      <c r="F365" s="35">
        <v>0</v>
      </c>
      <c r="H365" s="38"/>
      <c r="I365" s="38"/>
    </row>
    <row r="366" spans="1:9" ht="30" x14ac:dyDescent="0.25">
      <c r="A366" s="42">
        <v>22021207</v>
      </c>
      <c r="B366" s="62" t="s">
        <v>484</v>
      </c>
      <c r="C366" s="18">
        <v>1900000000</v>
      </c>
      <c r="D366" s="20">
        <v>2000000000</v>
      </c>
      <c r="E366" s="20">
        <v>100000000</v>
      </c>
      <c r="F366" s="35">
        <v>0</v>
      </c>
      <c r="H366" s="38"/>
      <c r="I366" s="38"/>
    </row>
    <row r="367" spans="1:9" ht="18" customHeight="1" x14ac:dyDescent="0.25">
      <c r="A367" s="42">
        <v>22020775</v>
      </c>
      <c r="B367" s="19" t="s">
        <v>768</v>
      </c>
      <c r="C367" s="63">
        <v>7911801870</v>
      </c>
      <c r="D367" s="19">
        <v>8000000000</v>
      </c>
      <c r="E367" s="19">
        <v>88198130</v>
      </c>
      <c r="F367" s="32">
        <v>4202177940.4799981</v>
      </c>
      <c r="H367" s="38"/>
      <c r="I367" s="38"/>
    </row>
    <row r="368" spans="1:9" ht="30.75" customHeight="1" x14ac:dyDescent="0.25">
      <c r="A368" s="42">
        <v>22020680</v>
      </c>
      <c r="B368" s="57" t="s">
        <v>482</v>
      </c>
      <c r="C368" s="18">
        <v>6502500</v>
      </c>
      <c r="D368" s="21">
        <v>7000000</v>
      </c>
      <c r="E368" s="18">
        <v>497500</v>
      </c>
      <c r="F368" s="22">
        <v>0</v>
      </c>
      <c r="H368" s="38"/>
      <c r="I368" s="38"/>
    </row>
    <row r="369" spans="1:6" ht="18" customHeight="1" x14ac:dyDescent="0.25">
      <c r="A369" s="42">
        <v>22021008</v>
      </c>
      <c r="B369" s="57" t="s">
        <v>328</v>
      </c>
      <c r="C369" s="18">
        <v>8250500</v>
      </c>
      <c r="D369" s="21">
        <v>8500000</v>
      </c>
      <c r="E369" s="18">
        <v>249500</v>
      </c>
      <c r="F369" s="22">
        <v>2340000</v>
      </c>
    </row>
    <row r="370" spans="1:6" ht="18" customHeight="1" x14ac:dyDescent="0.25">
      <c r="A370" s="42">
        <v>22020743</v>
      </c>
      <c r="B370" s="57" t="s">
        <v>307</v>
      </c>
      <c r="C370" s="18">
        <v>20713600</v>
      </c>
      <c r="D370" s="21">
        <v>21300000</v>
      </c>
      <c r="E370" s="18">
        <v>586400</v>
      </c>
      <c r="F370" s="22">
        <v>34334600</v>
      </c>
    </row>
    <row r="371" spans="1:6" ht="18" customHeight="1" x14ac:dyDescent="0.25">
      <c r="A371" s="42">
        <v>22020328</v>
      </c>
      <c r="B371" s="57" t="s">
        <v>349</v>
      </c>
      <c r="C371" s="18">
        <v>11159000</v>
      </c>
      <c r="D371" s="21">
        <v>11306000</v>
      </c>
      <c r="E371" s="18">
        <v>147000</v>
      </c>
      <c r="F371" s="22">
        <v>436000</v>
      </c>
    </row>
    <row r="372" spans="1:6" ht="18" customHeight="1" x14ac:dyDescent="0.25">
      <c r="A372" s="42">
        <v>22020768</v>
      </c>
      <c r="B372" s="57" t="s">
        <v>578</v>
      </c>
      <c r="C372" s="18">
        <v>1850250</v>
      </c>
      <c r="D372" s="21">
        <v>2000000</v>
      </c>
      <c r="E372" s="18">
        <v>149750</v>
      </c>
      <c r="F372" s="22">
        <v>0</v>
      </c>
    </row>
    <row r="373" spans="1:6" ht="18" customHeight="1" x14ac:dyDescent="0.25">
      <c r="A373" s="42">
        <v>22020706</v>
      </c>
      <c r="B373" s="57" t="s">
        <v>543</v>
      </c>
      <c r="C373" s="18">
        <v>0</v>
      </c>
      <c r="D373" s="21">
        <v>500000</v>
      </c>
      <c r="E373" s="18">
        <v>500000</v>
      </c>
      <c r="F373" s="22">
        <v>0</v>
      </c>
    </row>
    <row r="374" spans="1:6" ht="18" customHeight="1" x14ac:dyDescent="0.25">
      <c r="A374" s="42">
        <v>22020781</v>
      </c>
      <c r="B374" s="57" t="s">
        <v>474</v>
      </c>
      <c r="C374" s="18">
        <v>5010050</v>
      </c>
      <c r="D374" s="21">
        <v>5100000</v>
      </c>
      <c r="E374" s="18">
        <v>89950</v>
      </c>
      <c r="F374" s="22">
        <v>0</v>
      </c>
    </row>
    <row r="375" spans="1:6" ht="18" customHeight="1" x14ac:dyDescent="0.25">
      <c r="A375" s="42">
        <v>22020764</v>
      </c>
      <c r="B375" s="57" t="s">
        <v>577</v>
      </c>
      <c r="C375" s="18">
        <v>0</v>
      </c>
      <c r="D375" s="21">
        <v>500000</v>
      </c>
      <c r="E375" s="18">
        <v>500000</v>
      </c>
      <c r="F375" s="22">
        <v>0</v>
      </c>
    </row>
    <row r="376" spans="1:6" ht="18" customHeight="1" x14ac:dyDescent="0.25">
      <c r="A376" s="42">
        <v>22021098</v>
      </c>
      <c r="B376" s="57" t="s">
        <v>229</v>
      </c>
      <c r="C376" s="18">
        <v>8283000</v>
      </c>
      <c r="D376" s="21">
        <v>8800000</v>
      </c>
      <c r="E376" s="18">
        <v>517000</v>
      </c>
      <c r="F376" s="22">
        <v>14634000</v>
      </c>
    </row>
    <row r="377" spans="1:6" ht="18" customHeight="1" x14ac:dyDescent="0.25">
      <c r="A377" s="42">
        <v>22020646</v>
      </c>
      <c r="B377" s="57" t="s">
        <v>233</v>
      </c>
      <c r="C377" s="18">
        <v>220000000</v>
      </c>
      <c r="D377" s="21">
        <v>150000000</v>
      </c>
      <c r="E377" s="18">
        <v>-70000000</v>
      </c>
      <c r="F377" s="22">
        <v>220000000</v>
      </c>
    </row>
    <row r="378" spans="1:6" ht="18" customHeight="1" x14ac:dyDescent="0.25">
      <c r="A378" s="42">
        <v>22021079</v>
      </c>
      <c r="B378" s="57" t="s">
        <v>584</v>
      </c>
      <c r="C378" s="18">
        <v>2750000</v>
      </c>
      <c r="D378" s="21">
        <v>3000000</v>
      </c>
      <c r="E378" s="18">
        <v>250000</v>
      </c>
      <c r="F378" s="22">
        <v>0</v>
      </c>
    </row>
    <row r="379" spans="1:6" ht="18" customHeight="1" x14ac:dyDescent="0.25">
      <c r="A379" s="42">
        <v>22020697</v>
      </c>
      <c r="B379" s="57" t="s">
        <v>379</v>
      </c>
      <c r="C379" s="18">
        <v>118502500</v>
      </c>
      <c r="D379" s="21">
        <v>100000000</v>
      </c>
      <c r="E379" s="18">
        <v>-18502500</v>
      </c>
      <c r="F379" s="22">
        <v>0</v>
      </c>
    </row>
    <row r="380" spans="1:6" ht="18" customHeight="1" x14ac:dyDescent="0.25">
      <c r="A380" s="42">
        <v>22020688</v>
      </c>
      <c r="B380" s="57" t="s">
        <v>491</v>
      </c>
      <c r="C380" s="18">
        <v>0</v>
      </c>
      <c r="D380" s="21">
        <v>588689</v>
      </c>
      <c r="E380" s="18">
        <v>588689</v>
      </c>
      <c r="F380" s="22">
        <v>0</v>
      </c>
    </row>
    <row r="381" spans="1:6" ht="18" customHeight="1" x14ac:dyDescent="0.25">
      <c r="A381" s="42">
        <v>22021041</v>
      </c>
      <c r="B381" s="57" t="s">
        <v>437</v>
      </c>
      <c r="C381" s="18">
        <v>7500500</v>
      </c>
      <c r="D381" s="21">
        <v>8300000</v>
      </c>
      <c r="E381" s="18">
        <v>799500</v>
      </c>
      <c r="F381" s="22">
        <v>0</v>
      </c>
    </row>
    <row r="382" spans="1:6" ht="32.25" customHeight="1" x14ac:dyDescent="0.25">
      <c r="A382" s="42">
        <v>22020641</v>
      </c>
      <c r="B382" s="57" t="s">
        <v>477</v>
      </c>
      <c r="C382" s="18">
        <v>1225000</v>
      </c>
      <c r="D382" s="21">
        <v>1620000</v>
      </c>
      <c r="E382" s="18">
        <v>395000</v>
      </c>
      <c r="F382" s="22">
        <v>0</v>
      </c>
    </row>
    <row r="383" spans="1:6" ht="18" customHeight="1" x14ac:dyDescent="0.25">
      <c r="A383" s="42">
        <v>22020720</v>
      </c>
      <c r="B383" s="57" t="s">
        <v>313</v>
      </c>
      <c r="C383" s="18">
        <v>30200500</v>
      </c>
      <c r="D383" s="21">
        <v>30204000</v>
      </c>
      <c r="E383" s="18">
        <v>3500</v>
      </c>
      <c r="F383" s="22">
        <v>500000</v>
      </c>
    </row>
    <row r="384" spans="1:6" ht="18" customHeight="1" x14ac:dyDescent="0.25">
      <c r="A384" s="42">
        <v>22020610</v>
      </c>
      <c r="B384" s="57" t="s">
        <v>332</v>
      </c>
      <c r="C384" s="18">
        <v>20505000</v>
      </c>
      <c r="D384" s="21">
        <v>20000000</v>
      </c>
      <c r="E384" s="18">
        <v>-505000</v>
      </c>
      <c r="F384" s="22">
        <v>9000000</v>
      </c>
    </row>
    <row r="385" spans="1:6" ht="18" customHeight="1" x14ac:dyDescent="0.25">
      <c r="A385" s="42">
        <v>22021018</v>
      </c>
      <c r="B385" s="57" t="s">
        <v>293</v>
      </c>
      <c r="C385" s="18">
        <v>17320000</v>
      </c>
      <c r="D385" s="21">
        <v>18000000</v>
      </c>
      <c r="E385" s="18">
        <v>680000</v>
      </c>
      <c r="F385" s="22">
        <v>13078650</v>
      </c>
    </row>
    <row r="386" spans="1:6" ht="18" customHeight="1" x14ac:dyDescent="0.25">
      <c r="A386" s="42">
        <v>22020413</v>
      </c>
      <c r="B386" s="57" t="s">
        <v>331</v>
      </c>
      <c r="C386" s="18">
        <v>0</v>
      </c>
      <c r="D386" s="21">
        <v>0</v>
      </c>
      <c r="E386" s="18">
        <v>0</v>
      </c>
      <c r="F386" s="22">
        <v>11609550</v>
      </c>
    </row>
    <row r="387" spans="1:6" ht="18" customHeight="1" x14ac:dyDescent="0.25">
      <c r="A387" s="42">
        <v>22021203</v>
      </c>
      <c r="B387" s="57" t="s">
        <v>458</v>
      </c>
      <c r="C387" s="18">
        <v>2755000</v>
      </c>
      <c r="D387" s="21">
        <v>3000000</v>
      </c>
      <c r="E387" s="18">
        <v>245000</v>
      </c>
      <c r="F387" s="22">
        <v>0</v>
      </c>
    </row>
    <row r="388" spans="1:6" ht="18" customHeight="1" x14ac:dyDescent="0.25">
      <c r="A388" s="42">
        <v>22021007</v>
      </c>
      <c r="B388" s="57" t="s">
        <v>315</v>
      </c>
      <c r="C388" s="18">
        <v>13170787</v>
      </c>
      <c r="D388" s="21">
        <v>13700000</v>
      </c>
      <c r="E388" s="18">
        <v>529213</v>
      </c>
      <c r="F388" s="22">
        <v>5880400</v>
      </c>
    </row>
    <row r="389" spans="1:6" ht="18" customHeight="1" x14ac:dyDescent="0.25">
      <c r="A389" s="42">
        <v>22020612</v>
      </c>
      <c r="B389" s="57" t="s">
        <v>355</v>
      </c>
      <c r="C389" s="18">
        <v>138380</v>
      </c>
      <c r="D389" s="21">
        <v>800000</v>
      </c>
      <c r="E389" s="18">
        <v>661620</v>
      </c>
      <c r="F389" s="22">
        <v>172000</v>
      </c>
    </row>
    <row r="390" spans="1:6" ht="18" customHeight="1" x14ac:dyDescent="0.25">
      <c r="A390" s="42">
        <v>22020664</v>
      </c>
      <c r="B390" s="57" t="s">
        <v>341</v>
      </c>
      <c r="C390" s="18">
        <v>1925000</v>
      </c>
      <c r="D390" s="21">
        <v>2000000</v>
      </c>
      <c r="E390" s="18">
        <v>75000</v>
      </c>
      <c r="F390" s="22">
        <v>1477000</v>
      </c>
    </row>
    <row r="391" spans="1:6" ht="18" customHeight="1" x14ac:dyDescent="0.25">
      <c r="A391" s="42">
        <v>22020510</v>
      </c>
      <c r="B391" s="57" t="s">
        <v>390</v>
      </c>
      <c r="C391" s="18">
        <v>12000000</v>
      </c>
      <c r="D391" s="21">
        <v>15000000</v>
      </c>
      <c r="E391" s="18">
        <v>3000000</v>
      </c>
      <c r="F391" s="22">
        <v>0</v>
      </c>
    </row>
    <row r="392" spans="1:6" ht="18" customHeight="1" x14ac:dyDescent="0.25">
      <c r="A392" s="42">
        <v>22020205</v>
      </c>
      <c r="B392" s="57" t="s">
        <v>246</v>
      </c>
      <c r="C392" s="18">
        <v>4431311.5</v>
      </c>
      <c r="D392" s="21">
        <v>5660000</v>
      </c>
      <c r="E392" s="18">
        <v>1228688.5</v>
      </c>
      <c r="F392" s="22">
        <v>11545640</v>
      </c>
    </row>
    <row r="393" spans="1:6" ht="18" customHeight="1" x14ac:dyDescent="0.25">
      <c r="A393" s="42">
        <v>22020758</v>
      </c>
      <c r="B393" s="57" t="s">
        <v>283</v>
      </c>
      <c r="C393" s="18">
        <v>0</v>
      </c>
      <c r="D393" s="21">
        <v>8112000</v>
      </c>
      <c r="E393" s="18">
        <v>8112000</v>
      </c>
      <c r="F393" s="22">
        <v>3447752</v>
      </c>
    </row>
    <row r="394" spans="1:6" ht="18" customHeight="1" x14ac:dyDescent="0.25">
      <c r="A394" s="42">
        <v>22020340</v>
      </c>
      <c r="B394" s="57" t="s">
        <v>350</v>
      </c>
      <c r="C394" s="18">
        <v>0</v>
      </c>
      <c r="D394" s="21">
        <v>4632961</v>
      </c>
      <c r="E394" s="18">
        <v>4632961</v>
      </c>
      <c r="F394" s="22">
        <v>209200</v>
      </c>
    </row>
    <row r="395" spans="1:6" ht="18" customHeight="1" x14ac:dyDescent="0.25">
      <c r="A395" s="42">
        <v>22020615</v>
      </c>
      <c r="B395" s="57" t="s">
        <v>495</v>
      </c>
      <c r="C395" s="18">
        <v>2750250</v>
      </c>
      <c r="D395" s="21">
        <v>3000000</v>
      </c>
      <c r="E395" s="18">
        <v>249750</v>
      </c>
      <c r="F395" s="22">
        <v>0</v>
      </c>
    </row>
    <row r="396" spans="1:6" ht="18" customHeight="1" x14ac:dyDescent="0.25">
      <c r="A396" s="42">
        <v>22020782</v>
      </c>
      <c r="B396" s="57" t="s">
        <v>515</v>
      </c>
      <c r="C396" s="18">
        <v>0</v>
      </c>
      <c r="D396" s="21">
        <v>300000</v>
      </c>
      <c r="E396" s="18">
        <v>300000</v>
      </c>
      <c r="F396" s="22">
        <v>0</v>
      </c>
    </row>
    <row r="397" spans="1:6" ht="18" customHeight="1" x14ac:dyDescent="0.25">
      <c r="A397" s="42">
        <v>22020684</v>
      </c>
      <c r="B397" s="57" t="s">
        <v>490</v>
      </c>
      <c r="C397" s="18">
        <v>0</v>
      </c>
      <c r="D397" s="21">
        <v>200000</v>
      </c>
      <c r="E397" s="18">
        <v>200000</v>
      </c>
      <c r="F397" s="22">
        <v>0</v>
      </c>
    </row>
    <row r="398" spans="1:6" ht="30.95" customHeight="1" x14ac:dyDescent="0.25">
      <c r="A398" s="42">
        <v>22020507</v>
      </c>
      <c r="B398" s="57" t="s">
        <v>381</v>
      </c>
      <c r="C398" s="18">
        <v>9800000</v>
      </c>
      <c r="D398" s="21">
        <v>10000000</v>
      </c>
      <c r="E398" s="18">
        <v>200000</v>
      </c>
      <c r="F398" s="22">
        <v>0</v>
      </c>
    </row>
    <row r="399" spans="1:6" x14ac:dyDescent="0.25">
      <c r="A399" s="42">
        <v>22020106</v>
      </c>
      <c r="B399" s="57" t="s">
        <v>439</v>
      </c>
      <c r="C399" s="18">
        <v>4865000</v>
      </c>
      <c r="D399" s="21">
        <v>5000000</v>
      </c>
      <c r="E399" s="18">
        <v>135000</v>
      </c>
      <c r="F399" s="22">
        <v>0</v>
      </c>
    </row>
    <row r="400" spans="1:6" ht="18" customHeight="1" x14ac:dyDescent="0.25">
      <c r="A400" s="42">
        <v>22020102</v>
      </c>
      <c r="B400" s="57" t="s">
        <v>227</v>
      </c>
      <c r="C400" s="18">
        <v>716778981.63999999</v>
      </c>
      <c r="D400" s="21">
        <v>717771503</v>
      </c>
      <c r="E400" s="18">
        <v>992521.36000001431</v>
      </c>
      <c r="F400" s="22">
        <v>567972019.34000003</v>
      </c>
    </row>
    <row r="401" spans="1:13" ht="18" customHeight="1" x14ac:dyDescent="0.25">
      <c r="A401" s="42">
        <v>22020110</v>
      </c>
      <c r="B401" s="57" t="s">
        <v>270</v>
      </c>
      <c r="C401" s="18">
        <v>181406334</v>
      </c>
      <c r="D401" s="21">
        <v>182200800</v>
      </c>
      <c r="E401" s="18">
        <v>794466</v>
      </c>
      <c r="F401" s="22">
        <v>129669396</v>
      </c>
    </row>
    <row r="402" spans="1:13" ht="18" customHeight="1" x14ac:dyDescent="0.25">
      <c r="A402" s="42">
        <v>22020799</v>
      </c>
      <c r="B402" s="57" t="s">
        <v>504</v>
      </c>
      <c r="C402" s="18">
        <v>18500250</v>
      </c>
      <c r="D402" s="21">
        <v>20000000</v>
      </c>
      <c r="E402" s="18">
        <v>1499750</v>
      </c>
      <c r="F402" s="22">
        <v>0</v>
      </c>
    </row>
    <row r="403" spans="1:13" ht="18" customHeight="1" x14ac:dyDescent="0.25">
      <c r="A403" s="42">
        <v>22020638</v>
      </c>
      <c r="B403" s="57" t="s">
        <v>389</v>
      </c>
      <c r="C403" s="18">
        <v>240000</v>
      </c>
      <c r="D403" s="21">
        <v>250000</v>
      </c>
      <c r="E403" s="18">
        <v>10000</v>
      </c>
      <c r="F403" s="22">
        <v>0</v>
      </c>
    </row>
    <row r="404" spans="1:13" ht="18" customHeight="1" x14ac:dyDescent="0.25">
      <c r="A404" s="42">
        <v>22020647</v>
      </c>
      <c r="B404" s="57" t="s">
        <v>532</v>
      </c>
      <c r="C404" s="18">
        <v>0</v>
      </c>
      <c r="D404" s="21">
        <v>480000</v>
      </c>
      <c r="E404" s="18">
        <v>480000</v>
      </c>
      <c r="F404" s="22">
        <v>0</v>
      </c>
    </row>
    <row r="405" spans="1:13" ht="18" customHeight="1" x14ac:dyDescent="0.25">
      <c r="A405" s="49">
        <v>22020308</v>
      </c>
      <c r="B405" s="61" t="s">
        <v>323</v>
      </c>
      <c r="C405" s="24">
        <v>0</v>
      </c>
      <c r="D405" s="23">
        <v>9180441</v>
      </c>
      <c r="E405" s="24">
        <v>9180441</v>
      </c>
      <c r="F405" s="25">
        <v>3120759.3</v>
      </c>
      <c r="H405" s="38"/>
      <c r="I405" s="38"/>
      <c r="J405" s="38"/>
      <c r="K405" s="38"/>
      <c r="L405" s="38"/>
      <c r="M405" s="38"/>
    </row>
    <row r="406" spans="1:13" ht="18" customHeight="1" x14ac:dyDescent="0.25">
      <c r="A406" s="42">
        <v>22020442</v>
      </c>
      <c r="B406" s="19" t="s">
        <v>240</v>
      </c>
      <c r="C406" s="63">
        <v>99820000</v>
      </c>
      <c r="D406" s="19">
        <v>100000000</v>
      </c>
      <c r="E406" s="19">
        <v>180000</v>
      </c>
      <c r="F406" s="32">
        <v>49696000</v>
      </c>
      <c r="H406" s="38"/>
      <c r="I406" s="38"/>
      <c r="J406" s="38"/>
      <c r="K406" s="38"/>
      <c r="L406" s="38"/>
      <c r="M406" s="38"/>
    </row>
    <row r="407" spans="1:13" ht="18" customHeight="1" x14ac:dyDescent="0.25">
      <c r="A407" s="42">
        <v>22020439</v>
      </c>
      <c r="B407" s="19" t="s">
        <v>254</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255</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250</v>
      </c>
      <c r="C409" s="17">
        <v>6252600</v>
      </c>
      <c r="D409" s="26">
        <v>7000000</v>
      </c>
      <c r="E409" s="17">
        <v>747400</v>
      </c>
      <c r="F409" s="27">
        <v>7185000</v>
      </c>
    </row>
    <row r="410" spans="1:13" ht="18" customHeight="1" thickBot="1" x14ac:dyDescent="0.3">
      <c r="A410" s="43">
        <v>22020511</v>
      </c>
      <c r="B410" s="58" t="s">
        <v>256</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665" t="s">
        <v>752</v>
      </c>
      <c r="B413" s="666"/>
      <c r="C413" s="666"/>
      <c r="D413" s="666"/>
      <c r="E413" s="666"/>
      <c r="F413" s="667"/>
    </row>
    <row r="414" spans="1:13" ht="18" customHeight="1" thickBot="1" x14ac:dyDescent="0.35">
      <c r="A414" s="665" t="s">
        <v>707</v>
      </c>
      <c r="B414" s="666"/>
      <c r="C414" s="666"/>
      <c r="D414" s="666"/>
      <c r="E414" s="666"/>
      <c r="F414" s="667"/>
    </row>
    <row r="415" spans="1:13" ht="18" customHeight="1" thickBot="1" x14ac:dyDescent="0.35">
      <c r="A415" s="665" t="s">
        <v>717</v>
      </c>
      <c r="B415" s="666"/>
      <c r="C415" s="666"/>
      <c r="D415" s="666"/>
      <c r="E415" s="666"/>
      <c r="F415" s="667"/>
    </row>
    <row r="416" spans="1:13" ht="18" customHeight="1" thickBot="1" x14ac:dyDescent="0.35">
      <c r="A416" s="665"/>
      <c r="B416" s="666"/>
      <c r="C416" s="666"/>
      <c r="D416" s="666"/>
      <c r="E416" s="666"/>
      <c r="F416" s="667"/>
    </row>
    <row r="417" spans="1:6" ht="18" customHeight="1" thickBot="1" x14ac:dyDescent="0.35">
      <c r="A417" s="668" t="s">
        <v>785</v>
      </c>
      <c r="B417" s="669"/>
      <c r="C417" s="669"/>
      <c r="D417" s="669"/>
      <c r="E417" s="669"/>
      <c r="F417" s="670"/>
    </row>
    <row r="418" spans="1:6" ht="15.75" thickBot="1" x14ac:dyDescent="0.3">
      <c r="A418" s="660" t="s">
        <v>836</v>
      </c>
      <c r="B418" s="660" t="s">
        <v>678</v>
      </c>
      <c r="C418" s="662" t="s">
        <v>699</v>
      </c>
      <c r="D418" s="663"/>
      <c r="E418" s="664"/>
      <c r="F418" s="55" t="s">
        <v>700</v>
      </c>
    </row>
    <row r="419" spans="1:6" ht="15.75" thickBot="1" x14ac:dyDescent="0.3">
      <c r="A419" s="661"/>
      <c r="B419" s="661"/>
      <c r="C419" s="66" t="s">
        <v>762</v>
      </c>
      <c r="D419" s="39" t="s">
        <v>763</v>
      </c>
      <c r="E419" s="40" t="s">
        <v>764</v>
      </c>
      <c r="F419" s="41" t="s">
        <v>762</v>
      </c>
    </row>
    <row r="420" spans="1:6" ht="18" customHeight="1" x14ac:dyDescent="0.25">
      <c r="A420" s="116">
        <v>22020111</v>
      </c>
      <c r="B420" s="56" t="s">
        <v>324</v>
      </c>
      <c r="C420" s="16">
        <v>0</v>
      </c>
      <c r="D420" s="33">
        <v>10500000</v>
      </c>
      <c r="E420" s="16">
        <v>10500000</v>
      </c>
      <c r="F420" s="34">
        <v>29220000</v>
      </c>
    </row>
    <row r="421" spans="1:6" ht="18" customHeight="1" x14ac:dyDescent="0.25">
      <c r="A421" s="42">
        <v>22020518</v>
      </c>
      <c r="B421" s="57" t="s">
        <v>571</v>
      </c>
      <c r="C421" s="18">
        <v>0</v>
      </c>
      <c r="D421" s="21">
        <v>11550000</v>
      </c>
      <c r="E421" s="18">
        <v>11550000</v>
      </c>
      <c r="F421" s="22">
        <v>0</v>
      </c>
    </row>
    <row r="422" spans="1:6" ht="18" customHeight="1" x14ac:dyDescent="0.25">
      <c r="A422" s="42">
        <v>22020690</v>
      </c>
      <c r="B422" s="57" t="s">
        <v>492</v>
      </c>
      <c r="C422" s="18">
        <v>0</v>
      </c>
      <c r="D422" s="21">
        <v>2500000</v>
      </c>
      <c r="E422" s="18">
        <v>2500000</v>
      </c>
      <c r="F422" s="22">
        <v>0</v>
      </c>
    </row>
    <row r="423" spans="1:6" ht="18" customHeight="1" x14ac:dyDescent="0.25">
      <c r="A423" s="42">
        <v>22020203</v>
      </c>
      <c r="B423" s="57" t="s">
        <v>36</v>
      </c>
      <c r="C423" s="18">
        <v>1500000</v>
      </c>
      <c r="D423" s="21">
        <v>3000000</v>
      </c>
      <c r="E423" s="18">
        <v>1500000</v>
      </c>
      <c r="F423" s="22">
        <v>1271300</v>
      </c>
    </row>
    <row r="424" spans="1:6" ht="18" customHeight="1" x14ac:dyDescent="0.25">
      <c r="A424" s="42">
        <v>22020323</v>
      </c>
      <c r="B424" s="57" t="s">
        <v>367</v>
      </c>
      <c r="C424" s="18">
        <v>0</v>
      </c>
      <c r="D424" s="21">
        <v>2500000</v>
      </c>
      <c r="E424" s="18">
        <v>2500000</v>
      </c>
      <c r="F424" s="22">
        <v>60000000</v>
      </c>
    </row>
    <row r="425" spans="1:6" ht="18" customHeight="1" x14ac:dyDescent="0.25">
      <c r="A425" s="42">
        <v>22020740</v>
      </c>
      <c r="B425" s="57" t="s">
        <v>511</v>
      </c>
      <c r="C425" s="18">
        <v>0</v>
      </c>
      <c r="D425" s="21">
        <v>200000</v>
      </c>
      <c r="E425" s="18">
        <v>200000</v>
      </c>
      <c r="F425" s="22">
        <v>0</v>
      </c>
    </row>
    <row r="426" spans="1:6" ht="18" customHeight="1" x14ac:dyDescent="0.25">
      <c r="A426" s="42">
        <v>22020322</v>
      </c>
      <c r="B426" s="57" t="s">
        <v>374</v>
      </c>
      <c r="C426" s="18">
        <v>267700</v>
      </c>
      <c r="D426" s="21">
        <v>5100000</v>
      </c>
      <c r="E426" s="18">
        <v>4832300</v>
      </c>
      <c r="F426" s="22">
        <v>0</v>
      </c>
    </row>
    <row r="427" spans="1:6" ht="18" customHeight="1" x14ac:dyDescent="0.25">
      <c r="A427" s="42">
        <v>22021006</v>
      </c>
      <c r="B427" s="57" t="s">
        <v>237</v>
      </c>
      <c r="C427" s="18">
        <v>444600</v>
      </c>
      <c r="D427" s="21">
        <v>450000</v>
      </c>
      <c r="E427" s="18">
        <v>5400</v>
      </c>
      <c r="F427" s="22">
        <v>2922000</v>
      </c>
    </row>
    <row r="428" spans="1:6" ht="18" customHeight="1" x14ac:dyDescent="0.25">
      <c r="A428" s="42">
        <v>22021073</v>
      </c>
      <c r="B428" s="57" t="s">
        <v>559</v>
      </c>
      <c r="C428" s="18">
        <v>5000000</v>
      </c>
      <c r="D428" s="21">
        <v>5000000</v>
      </c>
      <c r="E428" s="18">
        <v>0</v>
      </c>
      <c r="F428" s="22">
        <v>0</v>
      </c>
    </row>
    <row r="429" spans="1:6" ht="18" customHeight="1" x14ac:dyDescent="0.25">
      <c r="A429" s="42">
        <v>22020508</v>
      </c>
      <c r="B429" s="57" t="s">
        <v>319</v>
      </c>
      <c r="C429" s="18">
        <v>5292000</v>
      </c>
      <c r="D429" s="21">
        <v>7000000</v>
      </c>
      <c r="E429" s="18">
        <v>1708000</v>
      </c>
      <c r="F429" s="22">
        <v>1888000</v>
      </c>
    </row>
    <row r="430" spans="1:6" ht="18" customHeight="1" x14ac:dyDescent="0.25">
      <c r="A430" s="42">
        <v>22020409</v>
      </c>
      <c r="B430" s="57" t="s">
        <v>334</v>
      </c>
      <c r="C430" s="18">
        <v>183477.45</v>
      </c>
      <c r="D430" s="21">
        <v>2600000</v>
      </c>
      <c r="E430" s="18">
        <v>2416522.5499999998</v>
      </c>
      <c r="F430" s="22">
        <v>1809100</v>
      </c>
    </row>
    <row r="431" spans="1:6" ht="18" customHeight="1" x14ac:dyDescent="0.25">
      <c r="A431" s="42">
        <v>22020656</v>
      </c>
      <c r="B431" s="57" t="s">
        <v>231</v>
      </c>
      <c r="C431" s="18">
        <v>36100000</v>
      </c>
      <c r="D431" s="21">
        <v>36122403</v>
      </c>
      <c r="E431" s="18">
        <v>22403</v>
      </c>
      <c r="F431" s="22">
        <v>136925069.80000001</v>
      </c>
    </row>
    <row r="432" spans="1:6" ht="33" customHeight="1" x14ac:dyDescent="0.25">
      <c r="A432" s="42">
        <v>22020212</v>
      </c>
      <c r="B432" s="57" t="s">
        <v>276</v>
      </c>
      <c r="C432" s="18">
        <v>19250100</v>
      </c>
      <c r="D432" s="18">
        <v>19730637</v>
      </c>
      <c r="E432" s="18">
        <v>480537</v>
      </c>
      <c r="F432" s="28">
        <v>3735000</v>
      </c>
    </row>
    <row r="433" spans="1:7" ht="15" customHeight="1" thickBot="1" x14ac:dyDescent="0.3">
      <c r="A433" s="43">
        <v>22020796</v>
      </c>
      <c r="B433" s="58" t="s">
        <v>502</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671" t="s">
        <v>722</v>
      </c>
      <c r="B440" s="672"/>
      <c r="C440" s="672"/>
      <c r="D440" s="672"/>
      <c r="E440" s="672"/>
      <c r="F440" s="673"/>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414:F414"/>
    <mergeCell ref="A415:F415"/>
    <mergeCell ref="A440:F440"/>
    <mergeCell ref="A354:F354"/>
    <mergeCell ref="A413:F413"/>
    <mergeCell ref="A416:F416"/>
    <mergeCell ref="A417:F417"/>
    <mergeCell ref="A300:F300"/>
    <mergeCell ref="A301:A302"/>
    <mergeCell ref="B301:B302"/>
    <mergeCell ref="C301:E301"/>
    <mergeCell ref="A296:F296"/>
    <mergeCell ref="A297:F297"/>
    <mergeCell ref="A298:F298"/>
    <mergeCell ref="A242:A243"/>
    <mergeCell ref="A299:F299"/>
    <mergeCell ref="A237:F237"/>
    <mergeCell ref="A238:F238"/>
    <mergeCell ref="A239:F239"/>
    <mergeCell ref="A240:F240"/>
    <mergeCell ref="B242:B243"/>
    <mergeCell ref="C242:E242"/>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1:F1"/>
    <mergeCell ref="A2:F2"/>
    <mergeCell ref="A3:F3"/>
    <mergeCell ref="A4:F4"/>
    <mergeCell ref="A5:F5"/>
    <mergeCell ref="A182:F182"/>
    <mergeCell ref="A183:A184"/>
    <mergeCell ref="B183:B184"/>
    <mergeCell ref="C183:E183"/>
    <mergeCell ref="A63:F63"/>
    <mergeCell ref="A64:F64"/>
    <mergeCell ref="A180:F180"/>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65"/>
  <sheetViews>
    <sheetView showGridLines="0" topLeftCell="A19" zoomScaleSheetLayoutView="91" workbookViewId="0">
      <selection activeCell="A5" sqref="A5:F44"/>
    </sheetView>
  </sheetViews>
  <sheetFormatPr defaultColWidth="9.140625" defaultRowHeight="12.75" x14ac:dyDescent="0.25"/>
  <cols>
    <col min="1" max="1" width="13.85546875" style="472" customWidth="1"/>
    <col min="2" max="2" width="33.42578125" style="385" customWidth="1"/>
    <col min="3" max="3" width="21.28515625" style="465" bestFit="1" customWidth="1"/>
    <col min="4" max="4" width="22.140625" style="465" customWidth="1"/>
    <col min="5" max="5" width="21.42578125" style="465" customWidth="1"/>
    <col min="6" max="6" width="20" style="473" customWidth="1"/>
    <col min="7" max="7" width="23.42578125" style="385" customWidth="1"/>
    <col min="8" max="8" width="15.42578125" style="465" customWidth="1"/>
    <col min="9" max="13" width="9.140625" style="465"/>
    <col min="14" max="16384" width="9.140625" style="385"/>
  </cols>
  <sheetData>
    <row r="1" spans="1:13" ht="13.5" x14ac:dyDescent="0.25">
      <c r="A1" s="548" t="str">
        <f>'6'!A1</f>
        <v>Kogi Local Government of Kogi State</v>
      </c>
      <c r="B1" s="548"/>
      <c r="C1" s="548"/>
      <c r="D1" s="548"/>
      <c r="E1" s="548"/>
      <c r="F1" s="548"/>
    </row>
    <row r="2" spans="1:13" ht="13.5" x14ac:dyDescent="0.25">
      <c r="A2" s="548" t="s">
        <v>1092</v>
      </c>
      <c r="B2" s="548"/>
      <c r="C2" s="548"/>
      <c r="D2" s="548"/>
      <c r="E2" s="548"/>
      <c r="F2" s="548"/>
    </row>
    <row r="3" spans="1:13" ht="13.5" x14ac:dyDescent="0.25">
      <c r="A3" s="548" t="s">
        <v>717</v>
      </c>
      <c r="B3" s="548"/>
      <c r="C3" s="548"/>
      <c r="D3" s="548"/>
      <c r="E3" s="548"/>
      <c r="F3" s="548"/>
    </row>
    <row r="4" spans="1:13" ht="13.5" x14ac:dyDescent="0.25">
      <c r="A4" s="548"/>
      <c r="B4" s="548"/>
      <c r="C4" s="548"/>
      <c r="D4" s="548"/>
      <c r="E4" s="548"/>
      <c r="F4" s="548"/>
    </row>
    <row r="5" spans="1:13" ht="13.5" x14ac:dyDescent="0.25">
      <c r="A5" s="552" t="s">
        <v>1173</v>
      </c>
      <c r="B5" s="552"/>
      <c r="C5" s="552"/>
      <c r="D5" s="552"/>
      <c r="E5" s="552"/>
      <c r="F5" s="552"/>
    </row>
    <row r="6" spans="1:13" s="376" customFormat="1" ht="30.75" customHeight="1" x14ac:dyDescent="0.25">
      <c r="A6" s="674" t="s">
        <v>1174</v>
      </c>
      <c r="B6" s="587" t="s">
        <v>678</v>
      </c>
      <c r="C6" s="675" t="str">
        <f>'6'!C6</f>
        <v xml:space="preserve"> Year Ended 31st December, 2021</v>
      </c>
      <c r="D6" s="675"/>
      <c r="E6" s="675"/>
      <c r="F6" s="394" t="str">
        <f>'6'!G6</f>
        <v xml:space="preserve"> Year Ended 31st December, 2020</v>
      </c>
      <c r="H6" s="395"/>
      <c r="I6" s="395"/>
      <c r="J6" s="395"/>
      <c r="K6" s="395"/>
      <c r="L6" s="395"/>
      <c r="M6" s="395"/>
    </row>
    <row r="7" spans="1:13" s="376" customFormat="1" ht="21.75" customHeight="1" x14ac:dyDescent="0.25">
      <c r="A7" s="674"/>
      <c r="B7" s="587"/>
      <c r="C7" s="396" t="s">
        <v>762</v>
      </c>
      <c r="D7" s="396" t="s">
        <v>763</v>
      </c>
      <c r="E7" s="396" t="s">
        <v>764</v>
      </c>
      <c r="F7" s="396" t="s">
        <v>762</v>
      </c>
      <c r="H7" s="395"/>
      <c r="I7" s="395"/>
      <c r="J7" s="395"/>
      <c r="K7" s="395"/>
      <c r="L7" s="395"/>
      <c r="M7" s="395"/>
    </row>
    <row r="8" spans="1:13" s="376" customFormat="1" x14ac:dyDescent="0.25">
      <c r="A8" s="466">
        <v>22020101</v>
      </c>
      <c r="B8" s="440" t="s">
        <v>1175</v>
      </c>
      <c r="C8" s="393">
        <v>46980880.299999997</v>
      </c>
      <c r="D8" s="393">
        <v>65631010</v>
      </c>
      <c r="E8" s="393">
        <v>18650129.699999999</v>
      </c>
      <c r="F8" s="393">
        <v>42537889</v>
      </c>
      <c r="H8" s="395"/>
      <c r="I8" s="395"/>
      <c r="J8" s="395"/>
      <c r="K8" s="395"/>
      <c r="L8" s="395"/>
      <c r="M8" s="395"/>
    </row>
    <row r="9" spans="1:13" s="376" customFormat="1" x14ac:dyDescent="0.25">
      <c r="A9" s="466">
        <v>22020102</v>
      </c>
      <c r="B9" s="440" t="s">
        <v>1176</v>
      </c>
      <c r="C9" s="393">
        <v>38013652.899999999</v>
      </c>
      <c r="D9" s="393">
        <v>47827700</v>
      </c>
      <c r="E9" s="393">
        <v>9814047.0999999996</v>
      </c>
      <c r="F9" s="393">
        <v>53802225</v>
      </c>
      <c r="H9" s="395"/>
      <c r="I9" s="395"/>
      <c r="J9" s="395"/>
      <c r="K9" s="395"/>
      <c r="L9" s="395"/>
      <c r="M9" s="395"/>
    </row>
    <row r="10" spans="1:13" s="376" customFormat="1" ht="25.5" x14ac:dyDescent="0.25">
      <c r="A10" s="466">
        <v>22020301</v>
      </c>
      <c r="B10" s="440" t="s">
        <v>1177</v>
      </c>
      <c r="C10" s="393">
        <v>11550291.25</v>
      </c>
      <c r="D10" s="393">
        <v>9851900</v>
      </c>
      <c r="E10" s="393">
        <v>-1698391.25</v>
      </c>
      <c r="F10" s="393">
        <v>9685372</v>
      </c>
      <c r="H10" s="395"/>
      <c r="I10" s="395"/>
      <c r="J10" s="395"/>
      <c r="K10" s="395"/>
      <c r="L10" s="395"/>
      <c r="M10" s="395"/>
    </row>
    <row r="11" spans="1:13" s="376" customFormat="1" x14ac:dyDescent="0.25">
      <c r="A11" s="466">
        <v>22020302</v>
      </c>
      <c r="B11" s="440" t="s">
        <v>1178</v>
      </c>
      <c r="C11" s="393">
        <v>11939288.880000001</v>
      </c>
      <c r="D11" s="393">
        <v>12400000</v>
      </c>
      <c r="E11" s="393">
        <v>460711.12</v>
      </c>
      <c r="F11" s="393"/>
      <c r="H11" s="395"/>
      <c r="I11" s="395"/>
      <c r="J11" s="395"/>
      <c r="K11" s="395"/>
      <c r="L11" s="395"/>
      <c r="M11" s="395"/>
    </row>
    <row r="12" spans="1:13" s="376" customFormat="1" ht="25.5" x14ac:dyDescent="0.25">
      <c r="A12" s="466">
        <v>22020305</v>
      </c>
      <c r="B12" s="440" t="s">
        <v>1179</v>
      </c>
      <c r="C12" s="393">
        <v>29579919.260000002</v>
      </c>
      <c r="D12" s="393">
        <v>9015000</v>
      </c>
      <c r="E12" s="393">
        <v>-20564919.260000002</v>
      </c>
      <c r="F12" s="448" t="s">
        <v>1091</v>
      </c>
      <c r="H12" s="395"/>
      <c r="I12" s="395"/>
      <c r="J12" s="395"/>
      <c r="K12" s="395"/>
      <c r="L12" s="395"/>
      <c r="M12" s="395"/>
    </row>
    <row r="13" spans="1:13" s="376" customFormat="1" ht="25.5" x14ac:dyDescent="0.25">
      <c r="A13" s="466">
        <v>22020401</v>
      </c>
      <c r="B13" s="440" t="s">
        <v>1180</v>
      </c>
      <c r="C13" s="393">
        <v>2288710</v>
      </c>
      <c r="D13" s="393">
        <v>8395600</v>
      </c>
      <c r="E13" s="393">
        <v>6106890</v>
      </c>
      <c r="F13" s="393">
        <v>5520000</v>
      </c>
      <c r="H13" s="395"/>
      <c r="I13" s="395"/>
      <c r="J13" s="395"/>
      <c r="K13" s="395"/>
      <c r="L13" s="395"/>
      <c r="M13" s="395"/>
    </row>
    <row r="14" spans="1:13" s="376" customFormat="1" ht="25.5" x14ac:dyDescent="0.25">
      <c r="A14" s="466">
        <v>22020403</v>
      </c>
      <c r="B14" s="440" t="s">
        <v>1181</v>
      </c>
      <c r="C14" s="393">
        <v>500000</v>
      </c>
      <c r="D14" s="393">
        <v>1000000</v>
      </c>
      <c r="E14" s="393">
        <v>500000</v>
      </c>
      <c r="F14" s="393">
        <v>850000</v>
      </c>
      <c r="H14" s="395"/>
      <c r="I14" s="395"/>
      <c r="J14" s="395"/>
      <c r="K14" s="395"/>
      <c r="L14" s="395"/>
      <c r="M14" s="395"/>
    </row>
    <row r="15" spans="1:13" s="376" customFormat="1" x14ac:dyDescent="0.25">
      <c r="A15" s="466">
        <v>22020404</v>
      </c>
      <c r="B15" s="440" t="s">
        <v>1182</v>
      </c>
      <c r="C15" s="393">
        <v>629677.5</v>
      </c>
      <c r="D15" s="393">
        <v>7284560</v>
      </c>
      <c r="E15" s="393">
        <v>6654882.5</v>
      </c>
      <c r="F15" s="393">
        <v>120000</v>
      </c>
      <c r="H15" s="395"/>
      <c r="I15" s="395"/>
      <c r="J15" s="395"/>
      <c r="K15" s="395"/>
      <c r="L15" s="395"/>
      <c r="M15" s="395"/>
    </row>
    <row r="16" spans="1:13" s="376" customFormat="1" x14ac:dyDescent="0.25">
      <c r="A16" s="466">
        <v>22020406</v>
      </c>
      <c r="B16" s="440" t="s">
        <v>1183</v>
      </c>
      <c r="C16" s="393">
        <v>2820000</v>
      </c>
      <c r="D16" s="393">
        <v>1000000</v>
      </c>
      <c r="E16" s="393">
        <v>1820000</v>
      </c>
      <c r="F16" s="393">
        <v>200000</v>
      </c>
      <c r="H16" s="395"/>
      <c r="I16" s="395"/>
      <c r="J16" s="395"/>
      <c r="K16" s="395"/>
      <c r="L16" s="395"/>
      <c r="M16" s="395"/>
    </row>
    <row r="17" spans="1:13" s="376" customFormat="1" x14ac:dyDescent="0.25">
      <c r="A17" s="466">
        <v>22020501</v>
      </c>
      <c r="B17" s="440" t="s">
        <v>1184</v>
      </c>
      <c r="C17" s="393">
        <v>329677.5</v>
      </c>
      <c r="D17" s="393">
        <v>10729360</v>
      </c>
      <c r="E17" s="393">
        <v>10399682.5</v>
      </c>
      <c r="F17" s="393">
        <v>4100092</v>
      </c>
      <c r="H17" s="395"/>
      <c r="I17" s="395"/>
      <c r="J17" s="395"/>
      <c r="K17" s="395"/>
      <c r="L17" s="395"/>
      <c r="M17" s="395"/>
    </row>
    <row r="18" spans="1:13" s="376" customFormat="1" x14ac:dyDescent="0.25">
      <c r="A18" s="466">
        <v>22020601</v>
      </c>
      <c r="B18" s="440" t="s">
        <v>1185</v>
      </c>
      <c r="C18" s="393">
        <v>39483333.329999998</v>
      </c>
      <c r="D18" s="393">
        <v>24207180</v>
      </c>
      <c r="E18" s="393">
        <v>-15276153.33</v>
      </c>
      <c r="F18" s="393">
        <v>52792383</v>
      </c>
      <c r="H18" s="395"/>
      <c r="I18" s="395"/>
      <c r="J18" s="395"/>
      <c r="K18" s="395"/>
      <c r="L18" s="395"/>
      <c r="M18" s="395"/>
    </row>
    <row r="19" spans="1:13" s="376" customFormat="1" x14ac:dyDescent="0.25">
      <c r="A19" s="466">
        <v>22020703</v>
      </c>
      <c r="B19" s="440" t="s">
        <v>1186</v>
      </c>
      <c r="C19" s="393">
        <v>4857500</v>
      </c>
      <c r="D19" s="448" t="s">
        <v>1091</v>
      </c>
      <c r="E19" s="393">
        <v>-4857500</v>
      </c>
      <c r="F19" s="393">
        <v>1387500</v>
      </c>
      <c r="H19" s="395"/>
      <c r="I19" s="395"/>
      <c r="J19" s="395"/>
      <c r="K19" s="395"/>
      <c r="L19" s="395"/>
      <c r="M19" s="395"/>
    </row>
    <row r="20" spans="1:13" s="376" customFormat="1" x14ac:dyDescent="0.25">
      <c r="A20" s="466">
        <v>22020604</v>
      </c>
      <c r="B20" s="440" t="s">
        <v>1187</v>
      </c>
      <c r="C20" s="393">
        <v>51498316.25</v>
      </c>
      <c r="D20" s="393">
        <v>20668.080000000002</v>
      </c>
      <c r="E20" s="393">
        <v>-30830236.25</v>
      </c>
      <c r="F20" s="393">
        <v>9000000</v>
      </c>
      <c r="H20" s="395"/>
      <c r="I20" s="395"/>
      <c r="J20" s="395"/>
      <c r="K20" s="395"/>
      <c r="L20" s="395"/>
      <c r="M20" s="395"/>
    </row>
    <row r="21" spans="1:13" s="376" customFormat="1" x14ac:dyDescent="0.25">
      <c r="A21" s="466">
        <v>22020701</v>
      </c>
      <c r="B21" s="440" t="s">
        <v>1188</v>
      </c>
      <c r="C21" s="393">
        <v>28943785.710000001</v>
      </c>
      <c r="D21" s="393">
        <v>12485900</v>
      </c>
      <c r="E21" s="393">
        <v>-16457885.710000001</v>
      </c>
      <c r="F21" s="393">
        <v>74540060</v>
      </c>
      <c r="H21" s="395"/>
      <c r="I21" s="395"/>
      <c r="J21" s="395"/>
      <c r="K21" s="395"/>
      <c r="L21" s="395"/>
      <c r="M21" s="395"/>
    </row>
    <row r="22" spans="1:13" s="376" customFormat="1" x14ac:dyDescent="0.25">
      <c r="A22" s="466">
        <v>22020801</v>
      </c>
      <c r="B22" s="440" t="s">
        <v>1189</v>
      </c>
      <c r="C22" s="393">
        <v>1599193.75</v>
      </c>
      <c r="D22" s="393">
        <v>8853430</v>
      </c>
      <c r="E22" s="393">
        <v>7254236.25</v>
      </c>
      <c r="F22" s="393">
        <v>40000</v>
      </c>
      <c r="H22" s="395"/>
      <c r="I22" s="395"/>
      <c r="J22" s="395"/>
      <c r="K22" s="395"/>
      <c r="L22" s="395"/>
      <c r="M22" s="395"/>
    </row>
    <row r="23" spans="1:13" s="376" customFormat="1" x14ac:dyDescent="0.25">
      <c r="A23" s="466">
        <v>22020901</v>
      </c>
      <c r="B23" s="440" t="s">
        <v>1190</v>
      </c>
      <c r="C23" s="393">
        <v>685900.91</v>
      </c>
      <c r="D23" s="393">
        <v>14536530</v>
      </c>
      <c r="E23" s="393">
        <v>13850629.09</v>
      </c>
      <c r="F23" s="393">
        <v>12870432</v>
      </c>
      <c r="H23" s="395"/>
      <c r="I23" s="395"/>
      <c r="J23" s="395"/>
      <c r="K23" s="395"/>
      <c r="L23" s="395"/>
      <c r="M23" s="395"/>
    </row>
    <row r="24" spans="1:13" s="376" customFormat="1" x14ac:dyDescent="0.25">
      <c r="A24" s="466">
        <v>22021001</v>
      </c>
      <c r="B24" s="440" t="s">
        <v>1191</v>
      </c>
      <c r="C24" s="393">
        <v>2707617.72</v>
      </c>
      <c r="D24" s="393">
        <v>7871460</v>
      </c>
      <c r="E24" s="393">
        <v>5163842.28</v>
      </c>
      <c r="F24" s="393">
        <v>193000</v>
      </c>
      <c r="H24" s="395"/>
      <c r="I24" s="395"/>
      <c r="J24" s="395"/>
      <c r="K24" s="395"/>
      <c r="L24" s="395"/>
      <c r="M24" s="395"/>
    </row>
    <row r="25" spans="1:13" s="376" customFormat="1" x14ac:dyDescent="0.25">
      <c r="A25" s="466">
        <v>22021007</v>
      </c>
      <c r="B25" s="440" t="s">
        <v>1192</v>
      </c>
      <c r="C25" s="393">
        <v>201610488.03999999</v>
      </c>
      <c r="D25" s="393">
        <v>50715650</v>
      </c>
      <c r="E25" s="393">
        <v>-150894838.03999999</v>
      </c>
      <c r="F25" s="393">
        <v>165299613</v>
      </c>
      <c r="H25" s="395"/>
      <c r="I25" s="395"/>
      <c r="J25" s="395"/>
      <c r="K25" s="395"/>
      <c r="L25" s="395"/>
      <c r="M25" s="395"/>
    </row>
    <row r="26" spans="1:13" s="376" customFormat="1" x14ac:dyDescent="0.25">
      <c r="A26" s="466">
        <v>22021004</v>
      </c>
      <c r="B26" s="440" t="s">
        <v>1118</v>
      </c>
      <c r="C26" s="393">
        <v>727000</v>
      </c>
      <c r="D26" s="393">
        <v>4482480</v>
      </c>
      <c r="E26" s="393">
        <v>3755480</v>
      </c>
      <c r="F26" s="393">
        <v>2300000</v>
      </c>
      <c r="H26" s="395"/>
      <c r="I26" s="395"/>
      <c r="J26" s="395"/>
      <c r="K26" s="395"/>
      <c r="L26" s="395"/>
      <c r="M26" s="395"/>
    </row>
    <row r="27" spans="1:13" s="376" customFormat="1" x14ac:dyDescent="0.25">
      <c r="A27" s="466">
        <v>22040109</v>
      </c>
      <c r="B27" s="440" t="s">
        <v>1193</v>
      </c>
      <c r="C27" s="393">
        <v>5983142.8399999999</v>
      </c>
      <c r="D27" s="393">
        <v>6153100</v>
      </c>
      <c r="E27" s="393">
        <v>169957.16</v>
      </c>
      <c r="F27" s="393">
        <v>46173528</v>
      </c>
      <c r="H27" s="395"/>
      <c r="I27" s="395"/>
      <c r="J27" s="395"/>
      <c r="K27" s="395"/>
      <c r="L27" s="395"/>
      <c r="M27" s="395"/>
    </row>
    <row r="28" spans="1:13" s="376" customFormat="1" x14ac:dyDescent="0.25">
      <c r="A28" s="466">
        <v>22060102</v>
      </c>
      <c r="B28" s="440" t="s">
        <v>1194</v>
      </c>
      <c r="C28" s="393">
        <v>3770000</v>
      </c>
      <c r="D28" s="393">
        <v>110435560</v>
      </c>
      <c r="E28" s="393">
        <v>106665560</v>
      </c>
      <c r="F28" s="393"/>
      <c r="H28" s="395"/>
      <c r="I28" s="395"/>
      <c r="J28" s="395"/>
      <c r="K28" s="395"/>
      <c r="L28" s="395"/>
      <c r="M28" s="395"/>
    </row>
    <row r="29" spans="1:13" s="376" customFormat="1" x14ac:dyDescent="0.25">
      <c r="A29" s="466"/>
      <c r="B29" s="440" t="s">
        <v>1195</v>
      </c>
      <c r="C29" s="393">
        <v>24580603.219999999</v>
      </c>
      <c r="D29" s="448" t="s">
        <v>1091</v>
      </c>
      <c r="E29" s="393">
        <v>-24580603.219999999</v>
      </c>
      <c r="F29" s="393"/>
      <c r="H29" s="395"/>
      <c r="I29" s="395"/>
      <c r="J29" s="395"/>
      <c r="K29" s="395"/>
      <c r="L29" s="395"/>
      <c r="M29" s="395"/>
    </row>
    <row r="30" spans="1:13" s="376" customFormat="1" x14ac:dyDescent="0.25">
      <c r="A30" s="466">
        <v>22021021</v>
      </c>
      <c r="B30" s="440" t="s">
        <v>1196</v>
      </c>
      <c r="C30" s="393">
        <v>450000</v>
      </c>
      <c r="D30" s="393">
        <v>5597720</v>
      </c>
      <c r="E30" s="393">
        <v>-5147720</v>
      </c>
      <c r="F30" s="393">
        <v>4398930</v>
      </c>
      <c r="H30" s="395"/>
      <c r="I30" s="395"/>
      <c r="J30" s="395"/>
      <c r="K30" s="395"/>
      <c r="L30" s="395"/>
      <c r="M30" s="395"/>
    </row>
    <row r="31" spans="1:13" s="376" customFormat="1" x14ac:dyDescent="0.25">
      <c r="A31" s="466">
        <v>22020307</v>
      </c>
      <c r="B31" s="440" t="s">
        <v>1197</v>
      </c>
      <c r="C31" s="393">
        <v>58580223.460000001</v>
      </c>
      <c r="D31" s="393">
        <v>80867010</v>
      </c>
      <c r="E31" s="393">
        <v>22286786.539999999</v>
      </c>
      <c r="F31" s="393">
        <v>35097213</v>
      </c>
      <c r="H31" s="395"/>
      <c r="I31" s="395"/>
      <c r="J31" s="395"/>
      <c r="K31" s="395"/>
      <c r="L31" s="395"/>
      <c r="M31" s="395"/>
    </row>
    <row r="32" spans="1:13" s="376" customFormat="1" x14ac:dyDescent="0.25">
      <c r="A32" s="466">
        <v>22021002</v>
      </c>
      <c r="B32" s="440" t="s">
        <v>1198</v>
      </c>
      <c r="C32" s="393">
        <v>100000</v>
      </c>
      <c r="D32" s="448" t="s">
        <v>1091</v>
      </c>
      <c r="E32" s="393">
        <v>-100000</v>
      </c>
      <c r="F32" s="393">
        <v>75000</v>
      </c>
      <c r="H32" s="395"/>
      <c r="I32" s="395"/>
      <c r="J32" s="395"/>
      <c r="K32" s="395"/>
      <c r="L32" s="395"/>
      <c r="M32" s="395"/>
    </row>
    <row r="33" spans="1:13" s="376" customFormat="1" x14ac:dyDescent="0.25">
      <c r="A33" s="466">
        <v>22020605</v>
      </c>
      <c r="B33" s="440" t="s">
        <v>1199</v>
      </c>
      <c r="C33" s="393">
        <v>2800000</v>
      </c>
      <c r="D33" s="448" t="s">
        <v>1091</v>
      </c>
      <c r="E33" s="393">
        <v>-2800000</v>
      </c>
      <c r="F33" s="448" t="s">
        <v>1091</v>
      </c>
      <c r="H33" s="395"/>
      <c r="I33" s="395"/>
      <c r="J33" s="395"/>
      <c r="K33" s="395"/>
      <c r="L33" s="395"/>
      <c r="M33" s="395"/>
    </row>
    <row r="34" spans="1:13" s="376" customFormat="1" x14ac:dyDescent="0.25">
      <c r="A34" s="466">
        <v>22021008</v>
      </c>
      <c r="B34" s="440" t="s">
        <v>1200</v>
      </c>
      <c r="C34" s="393">
        <v>1850000</v>
      </c>
      <c r="D34" s="448" t="s">
        <v>1091</v>
      </c>
      <c r="E34" s="393">
        <v>-1850000</v>
      </c>
      <c r="F34" s="448" t="s">
        <v>1091</v>
      </c>
      <c r="H34" s="395"/>
      <c r="I34" s="395"/>
      <c r="J34" s="395"/>
      <c r="K34" s="395"/>
      <c r="L34" s="395"/>
      <c r="M34" s="395"/>
    </row>
    <row r="35" spans="1:13" s="376" customFormat="1" ht="13.5" x14ac:dyDescent="0.25">
      <c r="A35" s="466"/>
      <c r="B35" s="441" t="s">
        <v>1201</v>
      </c>
      <c r="C35" s="448"/>
      <c r="D35" s="448"/>
      <c r="E35" s="448"/>
      <c r="F35" s="448"/>
      <c r="H35" s="395"/>
      <c r="I35" s="395"/>
      <c r="J35" s="395"/>
      <c r="K35" s="395"/>
      <c r="L35" s="395"/>
      <c r="M35" s="395"/>
    </row>
    <row r="36" spans="1:13" s="376" customFormat="1" x14ac:dyDescent="0.25">
      <c r="A36" s="466"/>
      <c r="B36" s="440" t="s">
        <v>1060</v>
      </c>
      <c r="C36" s="393">
        <v>207977374.77000001</v>
      </c>
      <c r="D36" s="393">
        <v>84929100</v>
      </c>
      <c r="E36" s="393">
        <v>-123048274.77</v>
      </c>
      <c r="F36" s="393">
        <v>203578175</v>
      </c>
      <c r="H36" s="395"/>
      <c r="I36" s="395"/>
      <c r="J36" s="395"/>
      <c r="K36" s="395"/>
      <c r="L36" s="395"/>
      <c r="M36" s="395"/>
    </row>
    <row r="37" spans="1:13" s="376" customFormat="1" x14ac:dyDescent="0.25">
      <c r="A37" s="466">
        <v>22040101</v>
      </c>
      <c r="B37" s="440" t="s">
        <v>1202</v>
      </c>
      <c r="C37" s="393"/>
      <c r="D37" s="393"/>
      <c r="E37" s="393"/>
      <c r="F37" s="393"/>
      <c r="H37" s="395"/>
      <c r="I37" s="395"/>
      <c r="J37" s="395"/>
      <c r="K37" s="395"/>
      <c r="L37" s="395"/>
      <c r="M37" s="395"/>
    </row>
    <row r="38" spans="1:13" s="376" customFormat="1" x14ac:dyDescent="0.25">
      <c r="A38" s="466"/>
      <c r="B38" s="440" t="s">
        <v>1203</v>
      </c>
      <c r="C38" s="393">
        <v>21037771.710000001</v>
      </c>
      <c r="D38" s="448" t="s">
        <v>1091</v>
      </c>
      <c r="E38" s="393">
        <v>-21037771.710000001</v>
      </c>
      <c r="F38" s="393">
        <v>18427259</v>
      </c>
      <c r="H38" s="395"/>
      <c r="I38" s="395"/>
      <c r="J38" s="395"/>
      <c r="K38" s="395"/>
      <c r="L38" s="395"/>
      <c r="M38" s="395"/>
    </row>
    <row r="39" spans="1:13" s="376" customFormat="1" x14ac:dyDescent="0.25">
      <c r="A39" s="466"/>
      <c r="B39" s="440" t="s">
        <v>1204</v>
      </c>
      <c r="C39" s="393">
        <v>8353277.1500000004</v>
      </c>
      <c r="D39" s="448" t="s">
        <v>1091</v>
      </c>
      <c r="E39" s="393">
        <v>-8353277.1500000004</v>
      </c>
      <c r="F39" s="393">
        <v>18361568</v>
      </c>
      <c r="H39" s="395"/>
      <c r="I39" s="395"/>
      <c r="J39" s="395"/>
      <c r="K39" s="395"/>
      <c r="L39" s="395"/>
      <c r="M39" s="395"/>
    </row>
    <row r="40" spans="1:13" s="376" customFormat="1" x14ac:dyDescent="0.25">
      <c r="A40" s="466"/>
      <c r="B40" s="440" t="s">
        <v>1205</v>
      </c>
      <c r="C40" s="393">
        <v>16009581.390000001</v>
      </c>
      <c r="D40" s="448" t="s">
        <v>1091</v>
      </c>
      <c r="E40" s="393">
        <v>-16009581.390000001</v>
      </c>
      <c r="F40" s="393">
        <v>14292374</v>
      </c>
      <c r="H40" s="395"/>
      <c r="I40" s="395"/>
      <c r="J40" s="395"/>
      <c r="K40" s="395"/>
      <c r="L40" s="395"/>
      <c r="M40" s="395"/>
    </row>
    <row r="41" spans="1:13" s="376" customFormat="1" x14ac:dyDescent="0.25">
      <c r="A41" s="466"/>
      <c r="B41" s="440" t="s">
        <v>1206</v>
      </c>
      <c r="C41" s="393">
        <v>9107114.3100000005</v>
      </c>
      <c r="D41" s="448" t="s">
        <v>1091</v>
      </c>
      <c r="E41" s="393">
        <v>-9107114.3100000005</v>
      </c>
      <c r="F41" s="393">
        <v>11292774</v>
      </c>
      <c r="H41" s="395"/>
      <c r="I41" s="395"/>
      <c r="J41" s="395"/>
      <c r="K41" s="395"/>
      <c r="L41" s="395"/>
      <c r="M41" s="395"/>
    </row>
    <row r="42" spans="1:13" s="376" customFormat="1" x14ac:dyDescent="0.25">
      <c r="A42" s="467"/>
      <c r="B42" s="440" t="s">
        <v>1207</v>
      </c>
      <c r="C42" s="393">
        <v>89978923.390000001</v>
      </c>
      <c r="D42" s="448" t="s">
        <v>1091</v>
      </c>
      <c r="E42" s="393">
        <v>-89798923.390000001</v>
      </c>
      <c r="F42" s="393">
        <v>1017066</v>
      </c>
      <c r="H42" s="395"/>
      <c r="I42" s="395"/>
      <c r="J42" s="395"/>
      <c r="K42" s="395"/>
      <c r="L42" s="395"/>
      <c r="M42" s="395"/>
    </row>
    <row r="43" spans="1:13" s="376" customFormat="1" x14ac:dyDescent="0.25">
      <c r="A43" s="467"/>
      <c r="B43" s="440" t="s">
        <v>1208</v>
      </c>
      <c r="C43" s="393">
        <v>5055942.78</v>
      </c>
      <c r="D43" s="448" t="s">
        <v>1209</v>
      </c>
      <c r="E43" s="393">
        <v>-5055942.78</v>
      </c>
      <c r="F43" s="448" t="s">
        <v>1091</v>
      </c>
      <c r="H43" s="395"/>
      <c r="I43" s="395"/>
      <c r="J43" s="395"/>
      <c r="K43" s="395"/>
      <c r="L43" s="395"/>
      <c r="M43" s="395"/>
    </row>
    <row r="44" spans="1:13" s="377" customFormat="1" ht="13.5" x14ac:dyDescent="0.25">
      <c r="A44" s="468"/>
      <c r="B44" s="441" t="s">
        <v>1</v>
      </c>
      <c r="C44" s="469">
        <v>932379188.32000005</v>
      </c>
      <c r="D44" s="469">
        <v>498785230</v>
      </c>
      <c r="E44" s="469">
        <v>-430095298.31999999</v>
      </c>
      <c r="F44" s="469">
        <v>787952453</v>
      </c>
      <c r="H44" s="396"/>
      <c r="I44" s="396"/>
      <c r="J44" s="396"/>
      <c r="K44" s="396"/>
      <c r="L44" s="396"/>
      <c r="M44" s="396"/>
    </row>
    <row r="45" spans="1:13" s="465" customFormat="1" ht="14.25" customHeight="1" x14ac:dyDescent="0.25">
      <c r="A45" s="470"/>
      <c r="B45" s="377"/>
      <c r="C45" s="396"/>
      <c r="D45" s="396"/>
      <c r="E45" s="396"/>
      <c r="F45" s="396"/>
      <c r="G45" s="471"/>
    </row>
    <row r="46" spans="1:13" s="465" customFormat="1" hidden="1" x14ac:dyDescent="0.25">
      <c r="A46" s="472"/>
      <c r="B46" s="376"/>
      <c r="C46" s="395" t="e">
        <f>#REF!-#REF!</f>
        <v>#REF!</v>
      </c>
      <c r="D46" s="395"/>
      <c r="E46" s="395"/>
      <c r="F46" s="395"/>
    </row>
    <row r="47" spans="1:13" s="465" customFormat="1" ht="13.5" x14ac:dyDescent="0.25">
      <c r="A47" s="472"/>
      <c r="B47" s="385"/>
      <c r="C47" s="405"/>
      <c r="D47" s="405"/>
      <c r="E47" s="405"/>
      <c r="F47" s="405"/>
      <c r="G47" s="385"/>
    </row>
    <row r="49" spans="1:13" s="465" customFormat="1" x14ac:dyDescent="0.25">
      <c r="A49" s="472"/>
      <c r="B49" s="385"/>
      <c r="F49" s="473"/>
      <c r="G49" s="385"/>
    </row>
    <row r="50" spans="1:13" s="465" customFormat="1" x14ac:dyDescent="0.25">
      <c r="A50" s="472"/>
      <c r="B50" s="385"/>
      <c r="F50" s="473"/>
      <c r="G50" s="385"/>
    </row>
    <row r="52" spans="1:13" s="465" customFormat="1" x14ac:dyDescent="0.25">
      <c r="A52" s="472"/>
      <c r="B52" s="385"/>
      <c r="F52" s="473"/>
      <c r="G52" s="385"/>
    </row>
    <row r="53" spans="1:13" s="465" customFormat="1" ht="18" customHeight="1" x14ac:dyDescent="0.25">
      <c r="A53" s="472"/>
      <c r="B53" s="385"/>
      <c r="F53" s="473"/>
      <c r="G53" s="385"/>
    </row>
    <row r="54" spans="1:13" s="465" customFormat="1" ht="18" customHeight="1" x14ac:dyDescent="0.25">
      <c r="A54" s="472"/>
      <c r="B54" s="385"/>
      <c r="F54" s="473"/>
      <c r="G54" s="385"/>
    </row>
    <row r="55" spans="1:13" s="376" customFormat="1" ht="18" customHeight="1" x14ac:dyDescent="0.25">
      <c r="A55" s="472"/>
      <c r="B55" s="385"/>
      <c r="C55" s="465"/>
      <c r="D55" s="465"/>
      <c r="E55" s="465"/>
      <c r="F55" s="473"/>
      <c r="G55" s="385"/>
      <c r="H55" s="465"/>
      <c r="I55" s="465"/>
      <c r="J55" s="465"/>
      <c r="K55" s="465"/>
      <c r="L55" s="465"/>
      <c r="M55" s="465"/>
    </row>
    <row r="56" spans="1:13" s="376" customFormat="1" ht="18" customHeight="1" x14ac:dyDescent="0.25">
      <c r="A56" s="472"/>
      <c r="B56" s="385"/>
      <c r="C56" s="465"/>
      <c r="D56" s="465"/>
      <c r="E56" s="465"/>
      <c r="F56" s="473"/>
      <c r="G56" s="385"/>
      <c r="H56" s="465"/>
      <c r="I56" s="465"/>
      <c r="J56" s="465"/>
      <c r="K56" s="465"/>
      <c r="L56" s="465"/>
      <c r="M56" s="465"/>
    </row>
    <row r="57" spans="1:13" s="376" customFormat="1" ht="18" customHeight="1" x14ac:dyDescent="0.25">
      <c r="A57" s="472"/>
      <c r="B57" s="385"/>
      <c r="C57" s="465"/>
      <c r="D57" s="465"/>
      <c r="E57" s="465"/>
      <c r="F57" s="473"/>
      <c r="G57" s="385"/>
      <c r="H57" s="465"/>
      <c r="I57" s="465"/>
      <c r="J57" s="465"/>
      <c r="K57" s="465"/>
      <c r="L57" s="465"/>
      <c r="M57" s="465"/>
    </row>
    <row r="58" spans="1:13" s="376" customFormat="1" ht="18" customHeight="1" x14ac:dyDescent="0.25">
      <c r="A58" s="472"/>
      <c r="B58" s="385"/>
      <c r="C58" s="465"/>
      <c r="D58" s="465"/>
      <c r="E58" s="465"/>
      <c r="F58" s="473"/>
      <c r="G58" s="385"/>
      <c r="H58" s="465"/>
      <c r="I58" s="465"/>
      <c r="J58" s="465"/>
      <c r="K58" s="465"/>
      <c r="L58" s="465"/>
      <c r="M58" s="465"/>
    </row>
    <row r="59" spans="1:13" s="376" customFormat="1" ht="18" customHeight="1" x14ac:dyDescent="0.25">
      <c r="A59" s="472"/>
      <c r="B59" s="385"/>
      <c r="C59" s="465"/>
      <c r="D59" s="465"/>
      <c r="E59" s="465"/>
      <c r="F59" s="473"/>
      <c r="G59" s="385"/>
      <c r="H59" s="465"/>
      <c r="I59" s="465"/>
      <c r="J59" s="465"/>
      <c r="K59" s="465"/>
      <c r="L59" s="465"/>
      <c r="M59" s="465"/>
    </row>
    <row r="60" spans="1:13" s="376" customFormat="1" ht="18" customHeight="1" x14ac:dyDescent="0.25">
      <c r="A60" s="472"/>
      <c r="B60" s="385"/>
      <c r="C60" s="465"/>
      <c r="D60" s="465"/>
      <c r="E60" s="465"/>
      <c r="F60" s="473"/>
      <c r="G60" s="385"/>
      <c r="H60" s="465"/>
      <c r="I60" s="465"/>
      <c r="J60" s="465"/>
      <c r="K60" s="465"/>
      <c r="L60" s="465"/>
      <c r="M60" s="465"/>
    </row>
    <row r="61" spans="1:13" s="376" customFormat="1" ht="18" customHeight="1" x14ac:dyDescent="0.25">
      <c r="A61" s="472"/>
      <c r="B61" s="385"/>
      <c r="C61" s="465"/>
      <c r="D61" s="465"/>
      <c r="E61" s="465"/>
      <c r="F61" s="473"/>
      <c r="G61" s="385"/>
      <c r="H61" s="465"/>
      <c r="I61" s="465"/>
      <c r="J61" s="465"/>
      <c r="K61" s="465"/>
      <c r="L61" s="465"/>
      <c r="M61" s="465"/>
    </row>
    <row r="62" spans="1:13" s="376" customFormat="1" ht="33" customHeight="1" x14ac:dyDescent="0.25">
      <c r="A62" s="472"/>
      <c r="B62" s="385"/>
      <c r="C62" s="465"/>
      <c r="D62" s="465"/>
      <c r="E62" s="465"/>
      <c r="F62" s="473"/>
      <c r="G62" s="385"/>
      <c r="H62" s="465"/>
      <c r="I62" s="465"/>
      <c r="J62" s="465"/>
      <c r="K62" s="465"/>
      <c r="L62" s="465"/>
      <c r="M62" s="465"/>
    </row>
    <row r="63" spans="1:13" s="376" customFormat="1" ht="18" customHeight="1" x14ac:dyDescent="0.25">
      <c r="A63" s="472"/>
      <c r="B63" s="385"/>
      <c r="C63" s="465"/>
      <c r="D63" s="465"/>
      <c r="E63" s="465"/>
      <c r="F63" s="473"/>
      <c r="G63" s="385"/>
      <c r="H63" s="465"/>
      <c r="I63" s="465"/>
      <c r="J63" s="465"/>
      <c r="K63" s="465"/>
      <c r="L63" s="465"/>
      <c r="M63" s="465"/>
    </row>
    <row r="65" spans="1:13" s="376" customFormat="1" ht="15.75" customHeight="1" x14ac:dyDescent="0.25">
      <c r="A65" s="472"/>
      <c r="B65" s="385"/>
      <c r="C65" s="465"/>
      <c r="D65" s="465"/>
      <c r="E65" s="465"/>
      <c r="F65" s="473"/>
      <c r="G65" s="385"/>
      <c r="H65" s="465"/>
      <c r="I65" s="465"/>
      <c r="J65" s="465"/>
      <c r="K65" s="465"/>
      <c r="L65" s="465"/>
      <c r="M65" s="465"/>
    </row>
  </sheetData>
  <mergeCells count="8">
    <mergeCell ref="A6:A7"/>
    <mergeCell ref="B6:B7"/>
    <mergeCell ref="C6:E6"/>
    <mergeCell ref="A1:F1"/>
    <mergeCell ref="A2:F2"/>
    <mergeCell ref="A3:F3"/>
    <mergeCell ref="A4:F4"/>
    <mergeCell ref="A5:F5"/>
  </mergeCells>
  <pageMargins left="0.45" right="0.2" top="0.5" bottom="0" header="0" footer="0"/>
  <pageSetup paperSize="9" scale="80" fitToWidth="0" orientation="portrait" r:id="rId1"/>
  <rowBreaks count="1" manualBreakCount="1">
    <brk id="48"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P59"/>
  <sheetViews>
    <sheetView showGridLines="0" topLeftCell="C27" zoomScale="150" zoomScaleNormal="150" zoomScaleSheetLayoutView="86" workbookViewId="0">
      <selection activeCell="L15" sqref="L15"/>
    </sheetView>
  </sheetViews>
  <sheetFormatPr defaultColWidth="9.140625" defaultRowHeight="12.75" x14ac:dyDescent="0.25"/>
  <cols>
    <col min="1" max="1" width="22.42578125" style="418" customWidth="1"/>
    <col min="2" max="2" width="11.42578125" style="450" bestFit="1" customWidth="1"/>
    <col min="3" max="3" width="11.140625" style="450" bestFit="1" customWidth="1"/>
    <col min="4" max="4" width="11.7109375" style="450" bestFit="1" customWidth="1"/>
    <col min="5" max="5" width="12.85546875" style="450" bestFit="1" customWidth="1"/>
    <col min="6" max="6" width="11.42578125" style="450" bestFit="1" customWidth="1"/>
    <col min="7" max="7" width="12.28515625" style="450" bestFit="1" customWidth="1"/>
    <col min="8" max="8" width="11.140625" style="450" bestFit="1" customWidth="1"/>
    <col min="9" max="9" width="12.85546875" style="450" bestFit="1" customWidth="1"/>
    <col min="10" max="10" width="14.28515625" style="450" bestFit="1" customWidth="1"/>
    <col min="11" max="11" width="12" style="450" customWidth="1"/>
    <col min="12" max="12" width="14.28515625" style="450" bestFit="1" customWidth="1"/>
    <col min="13" max="13" width="14.42578125" style="418" bestFit="1" customWidth="1"/>
    <col min="14" max="14" width="20.85546875" style="418" customWidth="1"/>
    <col min="15" max="15" width="25.5703125" style="418" customWidth="1"/>
    <col min="16" max="16384" width="9.140625" style="418"/>
  </cols>
  <sheetData>
    <row r="1" spans="1:16" x14ac:dyDescent="0.25">
      <c r="A1" s="676" t="str">
        <f>Note22!A1</f>
        <v>Kogi Local Government of Kogi State</v>
      </c>
      <c r="B1" s="676"/>
      <c r="C1" s="676"/>
      <c r="D1" s="676"/>
      <c r="E1" s="676"/>
      <c r="F1" s="676"/>
      <c r="G1" s="676"/>
      <c r="H1" s="676"/>
      <c r="I1" s="676"/>
      <c r="J1" s="676"/>
      <c r="K1" s="676"/>
      <c r="L1" s="676"/>
    </row>
    <row r="2" spans="1:16" x14ac:dyDescent="0.25">
      <c r="A2" s="679" t="s">
        <v>1115</v>
      </c>
      <c r="B2" s="679"/>
      <c r="C2" s="679"/>
      <c r="D2" s="679"/>
      <c r="E2" s="679"/>
      <c r="F2" s="679"/>
      <c r="G2" s="679"/>
      <c r="H2" s="679"/>
      <c r="I2" s="679"/>
      <c r="J2" s="679"/>
      <c r="K2" s="679"/>
      <c r="L2" s="679"/>
    </row>
    <row r="3" spans="1:16" x14ac:dyDescent="0.25">
      <c r="A3" s="676" t="s">
        <v>717</v>
      </c>
      <c r="B3" s="676"/>
      <c r="C3" s="676"/>
      <c r="D3" s="676"/>
      <c r="E3" s="676"/>
      <c r="F3" s="676"/>
      <c r="G3" s="676"/>
      <c r="H3" s="676"/>
      <c r="I3" s="676"/>
      <c r="J3" s="676"/>
      <c r="K3" s="676"/>
      <c r="L3" s="676"/>
    </row>
    <row r="4" spans="1:16" x14ac:dyDescent="0.25">
      <c r="A4" s="676"/>
      <c r="B4" s="676"/>
      <c r="C4" s="676"/>
      <c r="D4" s="676"/>
      <c r="E4" s="676"/>
      <c r="F4" s="676"/>
      <c r="G4" s="676"/>
      <c r="H4" s="676"/>
      <c r="I4" s="676"/>
      <c r="J4" s="676"/>
      <c r="K4" s="676"/>
      <c r="L4" s="676"/>
    </row>
    <row r="5" spans="1:16" x14ac:dyDescent="0.25">
      <c r="A5" s="677" t="s">
        <v>1210</v>
      </c>
      <c r="B5" s="677"/>
      <c r="C5" s="677"/>
      <c r="D5" s="677"/>
      <c r="E5" s="677"/>
      <c r="F5" s="677"/>
      <c r="G5" s="677"/>
      <c r="H5" s="677"/>
      <c r="I5" s="677"/>
      <c r="J5" s="677"/>
      <c r="K5" s="677"/>
      <c r="L5" s="677"/>
    </row>
    <row r="6" spans="1:16" x14ac:dyDescent="0.25">
      <c r="A6" s="676"/>
      <c r="B6" s="676"/>
      <c r="C6" s="676"/>
      <c r="D6" s="676"/>
      <c r="E6" s="676"/>
      <c r="F6" s="676"/>
      <c r="G6" s="676"/>
      <c r="H6" s="676"/>
      <c r="I6" s="676"/>
      <c r="J6" s="676"/>
      <c r="K6" s="676"/>
      <c r="L6" s="676"/>
    </row>
    <row r="7" spans="1:16" s="381" customFormat="1" ht="27" x14ac:dyDescent="0.25">
      <c r="A7" s="525" t="s">
        <v>678</v>
      </c>
      <c r="B7" s="526" t="s">
        <v>1214</v>
      </c>
      <c r="C7" s="526" t="s">
        <v>1219</v>
      </c>
      <c r="D7" s="526" t="s">
        <v>1218</v>
      </c>
      <c r="E7" s="526" t="s">
        <v>1215</v>
      </c>
      <c r="F7" s="526" t="s">
        <v>1220</v>
      </c>
      <c r="G7" s="526" t="s">
        <v>1221</v>
      </c>
      <c r="H7" s="526" t="s">
        <v>1222</v>
      </c>
      <c r="I7" s="526" t="s">
        <v>978</v>
      </c>
      <c r="J7" s="526" t="s">
        <v>1216</v>
      </c>
      <c r="K7" s="526" t="s">
        <v>1217</v>
      </c>
      <c r="L7" s="526" t="s">
        <v>1</v>
      </c>
      <c r="M7" s="392"/>
    </row>
    <row r="8" spans="1:16" s="460" customFormat="1" ht="13.5" x14ac:dyDescent="0.25">
      <c r="A8" s="527" t="s">
        <v>424</v>
      </c>
      <c r="B8" s="528" t="s">
        <v>411</v>
      </c>
      <c r="C8" s="528" t="s">
        <v>411</v>
      </c>
      <c r="D8" s="528" t="s">
        <v>411</v>
      </c>
      <c r="E8" s="528" t="s">
        <v>411</v>
      </c>
      <c r="F8" s="528" t="s">
        <v>411</v>
      </c>
      <c r="G8" s="528" t="s">
        <v>411</v>
      </c>
      <c r="H8" s="528" t="s">
        <v>411</v>
      </c>
      <c r="I8" s="528" t="s">
        <v>411</v>
      </c>
      <c r="J8" s="528" t="s">
        <v>411</v>
      </c>
      <c r="K8" s="528"/>
      <c r="L8" s="528" t="s">
        <v>411</v>
      </c>
    </row>
    <row r="9" spans="1:16" x14ac:dyDescent="0.25">
      <c r="A9" s="529" t="s">
        <v>1211</v>
      </c>
      <c r="B9" s="530">
        <v>28876995</v>
      </c>
      <c r="C9" s="530">
        <v>16556053</v>
      </c>
      <c r="D9" s="530">
        <v>17536000</v>
      </c>
      <c r="E9" s="530">
        <v>432598750</v>
      </c>
      <c r="F9" s="530">
        <v>39951819</v>
      </c>
      <c r="G9" s="530">
        <v>134975335</v>
      </c>
      <c r="H9" s="530">
        <v>17576248</v>
      </c>
      <c r="I9" s="530">
        <v>403965500</v>
      </c>
      <c r="J9" s="530">
        <v>6192744071</v>
      </c>
      <c r="K9" s="526">
        <v>60417154</v>
      </c>
      <c r="L9" s="530">
        <v>7345198025</v>
      </c>
    </row>
    <row r="10" spans="1:16" ht="13.5" x14ac:dyDescent="0.25">
      <c r="A10" s="529" t="s">
        <v>757</v>
      </c>
      <c r="B10" s="526" t="s">
        <v>1091</v>
      </c>
      <c r="C10" s="526" t="s">
        <v>1091</v>
      </c>
      <c r="D10" s="526" t="s">
        <v>1091</v>
      </c>
      <c r="E10" s="526" t="s">
        <v>1091</v>
      </c>
      <c r="F10" s="526" t="s">
        <v>1091</v>
      </c>
      <c r="G10" s="530">
        <v>49666670</v>
      </c>
      <c r="H10" s="530">
        <v>5800000</v>
      </c>
      <c r="I10" s="526" t="s">
        <v>1091</v>
      </c>
      <c r="J10" s="526" t="s">
        <v>1091</v>
      </c>
      <c r="K10" s="526" t="s">
        <v>1091</v>
      </c>
      <c r="L10" s="530">
        <v>55466670</v>
      </c>
      <c r="O10" s="460"/>
      <c r="P10" s="460"/>
    </row>
    <row r="11" spans="1:16" ht="13.5" x14ac:dyDescent="0.25">
      <c r="A11" s="529" t="s">
        <v>719</v>
      </c>
      <c r="B11" s="531"/>
      <c r="C11" s="531"/>
      <c r="D11" s="531"/>
      <c r="E11" s="531"/>
      <c r="F11" s="531"/>
      <c r="G11" s="531"/>
      <c r="H11" s="531"/>
      <c r="I11" s="531"/>
      <c r="J11" s="531"/>
      <c r="K11" s="531"/>
      <c r="L11" s="532"/>
      <c r="O11" s="460"/>
      <c r="P11" s="460"/>
    </row>
    <row r="12" spans="1:16" ht="13.5" x14ac:dyDescent="0.25">
      <c r="A12" s="529" t="s">
        <v>720</v>
      </c>
      <c r="B12" s="531"/>
      <c r="C12" s="531"/>
      <c r="D12" s="531"/>
      <c r="E12" s="531"/>
      <c r="F12" s="531"/>
      <c r="G12" s="531"/>
      <c r="H12" s="531"/>
      <c r="I12" s="531"/>
      <c r="J12" s="531"/>
      <c r="K12" s="531"/>
      <c r="L12" s="532">
        <f>SUM(D12:J12)</f>
        <v>0</v>
      </c>
      <c r="O12" s="460"/>
      <c r="P12" s="460"/>
    </row>
    <row r="13" spans="1:16" ht="13.5" x14ac:dyDescent="0.25">
      <c r="A13" s="529" t="s">
        <v>758</v>
      </c>
      <c r="B13" s="533"/>
      <c r="C13" s="531"/>
      <c r="D13" s="534"/>
      <c r="E13" s="531"/>
      <c r="F13" s="531"/>
      <c r="G13" s="531"/>
      <c r="H13" s="533"/>
      <c r="I13" s="533"/>
      <c r="J13" s="533"/>
      <c r="K13" s="533"/>
      <c r="L13" s="532">
        <v>0</v>
      </c>
      <c r="O13" s="460"/>
      <c r="P13" s="460"/>
    </row>
    <row r="14" spans="1:16" ht="13.5" x14ac:dyDescent="0.25">
      <c r="A14" s="529"/>
      <c r="B14" s="532"/>
      <c r="C14" s="532"/>
      <c r="D14" s="532"/>
      <c r="E14" s="532"/>
      <c r="F14" s="532"/>
      <c r="G14" s="532"/>
      <c r="H14" s="532"/>
      <c r="I14" s="532"/>
      <c r="J14" s="532"/>
      <c r="K14" s="532"/>
      <c r="L14" s="532"/>
      <c r="O14" s="460"/>
      <c r="P14" s="460"/>
    </row>
    <row r="15" spans="1:16" x14ac:dyDescent="0.25">
      <c r="A15" s="529" t="s">
        <v>1212</v>
      </c>
      <c r="B15" s="530">
        <v>28876995</v>
      </c>
      <c r="C15" s="530">
        <v>16556053</v>
      </c>
      <c r="D15" s="530">
        <v>17536000</v>
      </c>
      <c r="E15" s="530">
        <v>432598750</v>
      </c>
      <c r="F15" s="530">
        <v>39951819</v>
      </c>
      <c r="G15" s="530">
        <v>184642005</v>
      </c>
      <c r="H15" s="530">
        <v>23376248</v>
      </c>
      <c r="I15" s="530">
        <v>403965500</v>
      </c>
      <c r="J15" s="530">
        <v>6192744071</v>
      </c>
      <c r="K15" s="530">
        <v>60417154</v>
      </c>
      <c r="L15" s="530">
        <v>7400664695</v>
      </c>
    </row>
    <row r="16" spans="1:16" x14ac:dyDescent="0.25">
      <c r="A16" s="535"/>
      <c r="B16" s="531"/>
      <c r="C16" s="531"/>
      <c r="D16" s="531"/>
      <c r="E16" s="531"/>
      <c r="F16" s="531"/>
      <c r="G16" s="531"/>
      <c r="H16" s="531"/>
      <c r="I16" s="531"/>
      <c r="J16" s="531"/>
      <c r="K16" s="531"/>
      <c r="L16" s="532"/>
      <c r="N16" s="450"/>
    </row>
    <row r="17" spans="1:15" s="460" customFormat="1" ht="13.5" x14ac:dyDescent="0.25">
      <c r="A17" s="527" t="s">
        <v>797</v>
      </c>
      <c r="B17" s="531"/>
      <c r="C17" s="531"/>
      <c r="D17" s="531"/>
      <c r="E17" s="531"/>
      <c r="F17" s="531"/>
      <c r="G17" s="531"/>
      <c r="H17" s="531"/>
      <c r="I17" s="531"/>
      <c r="J17" s="531"/>
      <c r="K17" s="531"/>
      <c r="L17" s="532"/>
      <c r="N17" s="418"/>
      <c r="O17" s="418"/>
    </row>
    <row r="18" spans="1:15" s="461" customFormat="1" ht="13.5" x14ac:dyDescent="0.25">
      <c r="A18" s="536" t="s">
        <v>675</v>
      </c>
      <c r="B18" s="537">
        <v>0.2</v>
      </c>
      <c r="C18" s="537">
        <v>0.25</v>
      </c>
      <c r="D18" s="537">
        <v>0.1</v>
      </c>
      <c r="E18" s="537">
        <v>0.01</v>
      </c>
      <c r="F18" s="537">
        <v>0.25</v>
      </c>
      <c r="G18" s="537">
        <v>0.2</v>
      </c>
      <c r="H18" s="537">
        <v>0.25</v>
      </c>
      <c r="I18" s="537">
        <v>0</v>
      </c>
      <c r="J18" s="537">
        <v>0.02</v>
      </c>
      <c r="K18" s="537">
        <v>0.25</v>
      </c>
      <c r="L18" s="537"/>
      <c r="N18" s="462"/>
      <c r="O18" s="462"/>
    </row>
    <row r="19" spans="1:15" x14ac:dyDescent="0.25">
      <c r="A19" s="529" t="str">
        <f>A9</f>
        <v>Balance b/forward 01 January 2021</v>
      </c>
      <c r="B19" s="530">
        <v>5775399</v>
      </c>
      <c r="C19" s="530">
        <v>4139013</v>
      </c>
      <c r="D19" s="530">
        <v>1753600</v>
      </c>
      <c r="E19" s="530">
        <v>4325988</v>
      </c>
      <c r="F19" s="530">
        <v>9987955</v>
      </c>
      <c r="G19" s="530">
        <v>26995067</v>
      </c>
      <c r="H19" s="530">
        <v>4394062</v>
      </c>
      <c r="I19" s="526" t="s">
        <v>1091</v>
      </c>
      <c r="J19" s="530">
        <v>123854881</v>
      </c>
      <c r="K19" s="530">
        <v>15104289</v>
      </c>
      <c r="L19" s="530">
        <v>190554855</v>
      </c>
    </row>
    <row r="20" spans="1:15" x14ac:dyDescent="0.25">
      <c r="A20" s="529" t="s">
        <v>757</v>
      </c>
      <c r="B20" s="531"/>
      <c r="C20" s="531"/>
      <c r="D20" s="531"/>
      <c r="E20" s="531"/>
      <c r="F20" s="531"/>
      <c r="G20" s="531"/>
      <c r="H20" s="531"/>
      <c r="I20" s="531"/>
      <c r="J20" s="531"/>
      <c r="K20" s="531"/>
      <c r="L20" s="532">
        <f>SUM(B20:J20)</f>
        <v>0</v>
      </c>
    </row>
    <row r="21" spans="1:15" x14ac:dyDescent="0.25">
      <c r="A21" s="529" t="s">
        <v>758</v>
      </c>
      <c r="B21" s="531">
        <v>0</v>
      </c>
      <c r="C21" s="531">
        <v>0</v>
      </c>
      <c r="D21" s="531">
        <v>0</v>
      </c>
      <c r="E21" s="531">
        <v>0</v>
      </c>
      <c r="F21" s="531"/>
      <c r="G21" s="531">
        <v>0</v>
      </c>
      <c r="H21" s="531"/>
      <c r="I21" s="531"/>
      <c r="J21" s="531">
        <v>0</v>
      </c>
      <c r="K21" s="531"/>
      <c r="L21" s="532">
        <f>SUM(B21:J21)</f>
        <v>0</v>
      </c>
    </row>
    <row r="22" spans="1:15" x14ac:dyDescent="0.25">
      <c r="A22" s="538" t="s">
        <v>977</v>
      </c>
      <c r="B22" s="530">
        <v>5775399</v>
      </c>
      <c r="C22" s="530">
        <v>4139013</v>
      </c>
      <c r="D22" s="530">
        <v>1753600</v>
      </c>
      <c r="E22" s="530">
        <v>4325988</v>
      </c>
      <c r="F22" s="530">
        <v>9987955</v>
      </c>
      <c r="G22" s="530">
        <v>36928401</v>
      </c>
      <c r="H22" s="530">
        <v>5844062</v>
      </c>
      <c r="I22" s="526" t="s">
        <v>1091</v>
      </c>
      <c r="J22" s="530">
        <v>123854881</v>
      </c>
      <c r="K22" s="530">
        <v>15104289</v>
      </c>
      <c r="L22" s="530">
        <v>216902053</v>
      </c>
    </row>
    <row r="23" spans="1:15" x14ac:dyDescent="0.25">
      <c r="A23" s="678"/>
      <c r="B23" s="678"/>
      <c r="C23" s="678"/>
      <c r="D23" s="678"/>
      <c r="E23" s="678"/>
      <c r="F23" s="678"/>
      <c r="G23" s="678"/>
      <c r="H23" s="678"/>
      <c r="I23" s="678"/>
      <c r="J23" s="678"/>
      <c r="K23" s="678"/>
      <c r="L23" s="678"/>
    </row>
    <row r="24" spans="1:15" x14ac:dyDescent="0.25">
      <c r="A24" s="539" t="str">
        <f>A15</f>
        <v>Balance c/forward 30 December, 2021</v>
      </c>
      <c r="B24" s="530">
        <v>11550798</v>
      </c>
      <c r="C24" s="530">
        <v>8278026</v>
      </c>
      <c r="D24" s="530">
        <v>3507200</v>
      </c>
      <c r="E24" s="530">
        <v>8651976</v>
      </c>
      <c r="F24" s="530">
        <v>19975910</v>
      </c>
      <c r="G24" s="530">
        <v>63923468</v>
      </c>
      <c r="H24" s="530">
        <v>10238124</v>
      </c>
      <c r="I24" s="526" t="s">
        <v>1091</v>
      </c>
      <c r="J24" s="530">
        <v>247709762</v>
      </c>
      <c r="K24" s="530">
        <v>30208578</v>
      </c>
      <c r="L24" s="530">
        <v>404043842</v>
      </c>
      <c r="M24" s="463"/>
    </row>
    <row r="25" spans="1:15" x14ac:dyDescent="0.25">
      <c r="A25" s="535"/>
      <c r="B25" s="531"/>
      <c r="C25" s="531"/>
      <c r="D25" s="531"/>
      <c r="E25" s="531"/>
      <c r="F25" s="531"/>
      <c r="G25" s="531"/>
      <c r="H25" s="531"/>
      <c r="I25" s="531"/>
      <c r="J25" s="531"/>
      <c r="K25" s="531"/>
      <c r="L25" s="532"/>
      <c r="M25" s="464"/>
    </row>
    <row r="26" spans="1:15" s="460" customFormat="1" ht="13.5" x14ac:dyDescent="0.25">
      <c r="A26" s="527" t="s">
        <v>798</v>
      </c>
      <c r="B26" s="531"/>
      <c r="C26" s="531"/>
      <c r="D26" s="531"/>
      <c r="E26" s="531"/>
      <c r="F26" s="531"/>
      <c r="G26" s="531"/>
      <c r="H26" s="531"/>
      <c r="I26" s="531"/>
      <c r="J26" s="531"/>
      <c r="K26" s="531"/>
      <c r="L26" s="532"/>
      <c r="N26" s="418"/>
      <c r="O26" s="418"/>
    </row>
    <row r="27" spans="1:15" x14ac:dyDescent="0.25">
      <c r="A27" s="529" t="str">
        <f>A19</f>
        <v>Balance b/forward 01 January 2021</v>
      </c>
      <c r="B27" s="531">
        <v>0</v>
      </c>
      <c r="C27" s="531">
        <v>0</v>
      </c>
      <c r="D27" s="531">
        <v>0</v>
      </c>
      <c r="E27" s="531">
        <v>0</v>
      </c>
      <c r="F27" s="531">
        <v>0</v>
      </c>
      <c r="G27" s="531">
        <v>0</v>
      </c>
      <c r="H27" s="531">
        <v>0</v>
      </c>
      <c r="I27" s="531">
        <v>0</v>
      </c>
      <c r="J27" s="531">
        <v>0</v>
      </c>
      <c r="K27" s="531"/>
      <c r="L27" s="532">
        <v>0</v>
      </c>
    </row>
    <row r="28" spans="1:15" x14ac:dyDescent="0.25">
      <c r="A28" s="529" t="s">
        <v>757</v>
      </c>
      <c r="B28" s="531">
        <v>0</v>
      </c>
      <c r="C28" s="531">
        <v>0</v>
      </c>
      <c r="D28" s="531">
        <v>0</v>
      </c>
      <c r="E28" s="531">
        <v>0</v>
      </c>
      <c r="F28" s="531">
        <v>0</v>
      </c>
      <c r="G28" s="531">
        <v>0</v>
      </c>
      <c r="H28" s="531">
        <v>0</v>
      </c>
      <c r="I28" s="531">
        <v>0</v>
      </c>
      <c r="J28" s="531">
        <v>0</v>
      </c>
      <c r="K28" s="531"/>
      <c r="L28" s="532">
        <v>0</v>
      </c>
    </row>
    <row r="29" spans="1:15" x14ac:dyDescent="0.25">
      <c r="A29" s="529" t="s">
        <v>758</v>
      </c>
      <c r="B29" s="531">
        <v>0</v>
      </c>
      <c r="C29" s="531">
        <v>0</v>
      </c>
      <c r="D29" s="531">
        <v>0</v>
      </c>
      <c r="E29" s="531">
        <v>0</v>
      </c>
      <c r="F29" s="531">
        <v>0</v>
      </c>
      <c r="G29" s="531">
        <v>0</v>
      </c>
      <c r="H29" s="531">
        <v>0</v>
      </c>
      <c r="I29" s="531">
        <v>0</v>
      </c>
      <c r="J29" s="531">
        <v>0</v>
      </c>
      <c r="K29" s="531"/>
      <c r="L29" s="532">
        <v>0</v>
      </c>
    </row>
    <row r="30" spans="1:15" x14ac:dyDescent="0.25">
      <c r="A30" s="529" t="str">
        <f>A24</f>
        <v>Balance c/forward 30 December, 2021</v>
      </c>
      <c r="B30" s="531">
        <v>0</v>
      </c>
      <c r="C30" s="531">
        <v>0</v>
      </c>
      <c r="D30" s="531">
        <v>0</v>
      </c>
      <c r="E30" s="531">
        <v>0</v>
      </c>
      <c r="F30" s="531">
        <v>0</v>
      </c>
      <c r="G30" s="531">
        <v>0</v>
      </c>
      <c r="H30" s="531">
        <v>0</v>
      </c>
      <c r="I30" s="531">
        <v>0</v>
      </c>
      <c r="J30" s="531">
        <v>0</v>
      </c>
      <c r="K30" s="531"/>
      <c r="L30" s="532">
        <v>0</v>
      </c>
    </row>
    <row r="31" spans="1:15" x14ac:dyDescent="0.25">
      <c r="A31" s="535"/>
      <c r="B31" s="531"/>
      <c r="C31" s="531"/>
      <c r="D31" s="531"/>
      <c r="E31" s="531"/>
      <c r="F31" s="531"/>
      <c r="G31" s="531"/>
      <c r="H31" s="531">
        <v>0</v>
      </c>
      <c r="I31" s="531"/>
      <c r="J31" s="531"/>
      <c r="K31" s="531"/>
      <c r="L31" s="532"/>
    </row>
    <row r="32" spans="1:15" x14ac:dyDescent="0.25">
      <c r="A32" s="527" t="s">
        <v>799</v>
      </c>
      <c r="B32" s="531"/>
      <c r="C32" s="531"/>
      <c r="D32" s="531"/>
      <c r="E32" s="531"/>
      <c r="F32" s="531"/>
      <c r="G32" s="531"/>
      <c r="H32" s="531"/>
      <c r="I32" s="531"/>
      <c r="J32" s="531"/>
      <c r="K32" s="531"/>
      <c r="L32" s="532"/>
    </row>
    <row r="33" spans="1:12" x14ac:dyDescent="0.25">
      <c r="A33" s="529" t="s">
        <v>1213</v>
      </c>
      <c r="B33" s="526">
        <v>17326197</v>
      </c>
      <c r="C33" s="526">
        <v>8278027</v>
      </c>
      <c r="D33" s="526">
        <v>14028800</v>
      </c>
      <c r="E33" s="526">
        <v>423946774</v>
      </c>
      <c r="F33" s="526">
        <v>19975910</v>
      </c>
      <c r="G33" s="526">
        <v>120718537</v>
      </c>
      <c r="H33" s="526">
        <v>13138124</v>
      </c>
      <c r="I33" s="526">
        <v>403965500</v>
      </c>
      <c r="J33" s="526">
        <v>5945034309</v>
      </c>
      <c r="K33" s="526">
        <v>30208576</v>
      </c>
      <c r="L33" s="526">
        <v>6996620754</v>
      </c>
    </row>
    <row r="34" spans="1:12" x14ac:dyDescent="0.25">
      <c r="A34" s="560"/>
      <c r="B34" s="560"/>
      <c r="C34" s="560"/>
      <c r="D34" s="560"/>
      <c r="E34" s="560"/>
      <c r="F34" s="560"/>
      <c r="G34" s="560"/>
      <c r="H34" s="560"/>
      <c r="I34" s="560"/>
      <c r="J34" s="560"/>
      <c r="K34" s="560"/>
      <c r="L34" s="560"/>
    </row>
    <row r="59" spans="1:1" x14ac:dyDescent="0.25">
      <c r="A59" s="449"/>
    </row>
  </sheetData>
  <mergeCells count="8">
    <mergeCell ref="A34:L34"/>
    <mergeCell ref="A1:L1"/>
    <mergeCell ref="A3:L3"/>
    <mergeCell ref="A5:L5"/>
    <mergeCell ref="A23:L23"/>
    <mergeCell ref="A2:L2"/>
    <mergeCell ref="A4:L4"/>
    <mergeCell ref="A6:L6"/>
  </mergeCells>
  <pageMargins left="0.45" right="0.2" top="0.5" bottom="0" header="0" footer="0"/>
  <pageSetup paperSize="9" fitToWidth="0" orientation="portrait" r:id="rId1"/>
  <ignoredErrors>
    <ignoredError sqref="L12"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5"/>
  <sheetViews>
    <sheetView showGridLines="0" zoomScaleSheetLayoutView="98" workbookViewId="0">
      <selection sqref="A1:F12"/>
    </sheetView>
  </sheetViews>
  <sheetFormatPr defaultColWidth="9.140625" defaultRowHeight="12.75" x14ac:dyDescent="0.25"/>
  <cols>
    <col min="1" max="1" width="4.42578125" style="385" bestFit="1" customWidth="1"/>
    <col min="2" max="2" width="38.140625" style="385" customWidth="1"/>
    <col min="3" max="3" width="15.28515625" style="385" customWidth="1"/>
    <col min="4" max="4" width="18.42578125" style="385" bestFit="1" customWidth="1"/>
    <col min="5" max="5" width="16.140625" style="385" bestFit="1" customWidth="1"/>
    <col min="6" max="6" width="18" style="385" customWidth="1"/>
    <col min="7" max="7" width="18.140625" style="385" customWidth="1"/>
    <col min="8" max="16384" width="9.140625" style="385"/>
  </cols>
  <sheetData>
    <row r="1" spans="1:7" ht="13.5" x14ac:dyDescent="0.25">
      <c r="A1" s="548" t="str">
        <f>Note17!A1</f>
        <v>Kogi Local Government of Kogi State</v>
      </c>
      <c r="B1" s="548"/>
      <c r="C1" s="548"/>
      <c r="D1" s="548"/>
      <c r="E1" s="548"/>
      <c r="F1" s="548"/>
    </row>
    <row r="2" spans="1:7" ht="13.5" x14ac:dyDescent="0.25">
      <c r="A2" s="548" t="s">
        <v>1115</v>
      </c>
      <c r="B2" s="548"/>
      <c r="C2" s="548"/>
      <c r="D2" s="548"/>
      <c r="E2" s="548"/>
      <c r="F2" s="548"/>
    </row>
    <row r="3" spans="1:7" ht="13.5" x14ac:dyDescent="0.25">
      <c r="A3" s="548" t="s">
        <v>717</v>
      </c>
      <c r="B3" s="548"/>
      <c r="C3" s="548"/>
      <c r="D3" s="548"/>
      <c r="E3" s="548"/>
      <c r="F3" s="548"/>
    </row>
    <row r="4" spans="1:7" ht="13.5" x14ac:dyDescent="0.25">
      <c r="A4" s="548"/>
      <c r="B4" s="548"/>
      <c r="C4" s="548"/>
      <c r="D4" s="548"/>
      <c r="E4" s="548"/>
      <c r="F4" s="548"/>
    </row>
    <row r="5" spans="1:7" ht="13.5" x14ac:dyDescent="0.25">
      <c r="A5" s="552" t="s">
        <v>1223</v>
      </c>
      <c r="B5" s="552"/>
      <c r="C5" s="552"/>
      <c r="D5" s="552"/>
      <c r="E5" s="552"/>
      <c r="F5" s="552"/>
    </row>
    <row r="6" spans="1:7" s="376" customFormat="1" ht="39.75" customHeight="1" x14ac:dyDescent="0.25">
      <c r="A6" s="548" t="s">
        <v>706</v>
      </c>
      <c r="B6" s="587" t="s">
        <v>678</v>
      </c>
      <c r="C6" s="548" t="str">
        <f>Note17!C6</f>
        <v xml:space="preserve"> Year Ended 31st December, 2021</v>
      </c>
      <c r="D6" s="548"/>
      <c r="E6" s="548"/>
      <c r="F6" s="390" t="str">
        <f>Note17!F6</f>
        <v xml:space="preserve"> Year Ended 31st December, 2020</v>
      </c>
    </row>
    <row r="7" spans="1:7" s="376" customFormat="1" ht="13.5" x14ac:dyDescent="0.25">
      <c r="A7" s="548"/>
      <c r="B7" s="587"/>
      <c r="C7" s="377" t="s">
        <v>762</v>
      </c>
      <c r="D7" s="377" t="s">
        <v>763</v>
      </c>
      <c r="E7" s="377" t="s">
        <v>764</v>
      </c>
      <c r="F7" s="377" t="s">
        <v>762</v>
      </c>
    </row>
    <row r="8" spans="1:7" x14ac:dyDescent="0.25">
      <c r="A8" s="376">
        <v>1</v>
      </c>
      <c r="B8" s="375" t="s">
        <v>723</v>
      </c>
      <c r="C8" s="393">
        <v>685900.91</v>
      </c>
      <c r="D8" s="393">
        <v>14536530</v>
      </c>
      <c r="E8" s="393">
        <v>13850629.09</v>
      </c>
      <c r="F8" s="393">
        <v>12870432</v>
      </c>
    </row>
    <row r="9" spans="1:7" x14ac:dyDescent="0.25">
      <c r="A9" s="376">
        <v>2</v>
      </c>
      <c r="B9" s="375" t="s">
        <v>724</v>
      </c>
      <c r="C9" s="391">
        <v>0</v>
      </c>
      <c r="D9" s="391">
        <v>0</v>
      </c>
      <c r="E9" s="391">
        <f>D9-C9</f>
        <v>0</v>
      </c>
      <c r="F9" s="391">
        <v>0</v>
      </c>
    </row>
    <row r="10" spans="1:7" ht="18.75" customHeight="1" x14ac:dyDescent="0.25">
      <c r="A10" s="376">
        <v>3</v>
      </c>
      <c r="B10" s="375" t="s">
        <v>725</v>
      </c>
      <c r="C10" s="391">
        <v>0</v>
      </c>
      <c r="D10" s="391">
        <v>0</v>
      </c>
      <c r="E10" s="391">
        <f>D10-C10</f>
        <v>0</v>
      </c>
      <c r="F10" s="391">
        <v>0</v>
      </c>
    </row>
    <row r="11" spans="1:7" x14ac:dyDescent="0.25">
      <c r="A11" s="376">
        <v>4</v>
      </c>
      <c r="B11" s="375" t="s">
        <v>747</v>
      </c>
      <c r="C11" s="391">
        <v>0</v>
      </c>
      <c r="D11" s="391">
        <v>0</v>
      </c>
      <c r="E11" s="391">
        <f>D11-C11</f>
        <v>0</v>
      </c>
      <c r="F11" s="391">
        <v>0</v>
      </c>
    </row>
    <row r="12" spans="1:7" ht="13.5" x14ac:dyDescent="0.25">
      <c r="A12" s="551" t="s">
        <v>431</v>
      </c>
      <c r="B12" s="551"/>
      <c r="C12" s="403">
        <f>SUM(C8:C11)</f>
        <v>685900.91</v>
      </c>
      <c r="D12" s="403">
        <f>SUM(D8:D11)</f>
        <v>14536530</v>
      </c>
      <c r="E12" s="403">
        <f>SUM(E8:E11)</f>
        <v>13850629.09</v>
      </c>
      <c r="F12" s="403">
        <f>SUM(F8:F11)</f>
        <v>12870432</v>
      </c>
      <c r="G12" s="459"/>
    </row>
    <row r="13" spans="1:7" ht="13.5" x14ac:dyDescent="0.25">
      <c r="A13" s="548"/>
      <c r="B13" s="548"/>
      <c r="C13" s="548"/>
      <c r="D13" s="548"/>
      <c r="E13" s="548"/>
      <c r="F13" s="548"/>
      <c r="G13" s="443"/>
    </row>
    <row r="14" spans="1:7" ht="12" customHeight="1" x14ac:dyDescent="0.25">
      <c r="A14" s="549"/>
      <c r="B14" s="549"/>
      <c r="C14" s="549"/>
      <c r="D14" s="549"/>
      <c r="E14" s="549"/>
      <c r="F14" s="549"/>
    </row>
    <row r="15" spans="1:7" ht="40.5" customHeight="1" x14ac:dyDescent="0.25">
      <c r="A15" s="573"/>
      <c r="B15" s="573"/>
      <c r="C15" s="573"/>
      <c r="D15" s="573"/>
      <c r="E15" s="573"/>
      <c r="F15" s="573"/>
    </row>
  </sheetData>
  <mergeCells count="12">
    <mergeCell ref="A1:F1"/>
    <mergeCell ref="A2:F2"/>
    <mergeCell ref="A3:F3"/>
    <mergeCell ref="A4:F4"/>
    <mergeCell ref="A5:F5"/>
    <mergeCell ref="A12:B12"/>
    <mergeCell ref="A13:F13"/>
    <mergeCell ref="A14:F14"/>
    <mergeCell ref="A15:F15"/>
    <mergeCell ref="A6:A7"/>
    <mergeCell ref="B6:B7"/>
    <mergeCell ref="C6:E6"/>
  </mergeCells>
  <pageMargins left="0.45" right="0.2" top="0.5" bottom="0" header="0" footer="0"/>
  <pageSetup paperSize="9" fitToWidth="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2"/>
  <sheetViews>
    <sheetView showGridLines="0" zoomScaleSheetLayoutView="142" workbookViewId="0">
      <selection activeCell="A5" sqref="A5:D10"/>
    </sheetView>
  </sheetViews>
  <sheetFormatPr defaultColWidth="9.140625" defaultRowHeight="12.75" x14ac:dyDescent="0.25"/>
  <cols>
    <col min="1" max="1" width="5.7109375" style="376" customWidth="1"/>
    <col min="2" max="2" width="20.140625" style="385" customWidth="1"/>
    <col min="3" max="3" width="19" style="385" customWidth="1"/>
    <col min="4" max="4" width="18.5703125" style="385" customWidth="1"/>
    <col min="5" max="16384" width="9.140625" style="385"/>
  </cols>
  <sheetData>
    <row r="1" spans="1:4" ht="13.5" x14ac:dyDescent="0.25">
      <c r="A1" s="548" t="str">
        <f>'9'!A1</f>
        <v>Kogi Local Government of Kogi State</v>
      </c>
      <c r="B1" s="548"/>
      <c r="C1" s="548"/>
      <c r="D1" s="548"/>
    </row>
    <row r="2" spans="1:4" ht="13.5" x14ac:dyDescent="0.25">
      <c r="A2" s="548" t="s">
        <v>1115</v>
      </c>
      <c r="B2" s="548"/>
      <c r="C2" s="548"/>
      <c r="D2" s="548"/>
    </row>
    <row r="3" spans="1:4" ht="13.5" x14ac:dyDescent="0.25">
      <c r="A3" s="548" t="s">
        <v>717</v>
      </c>
      <c r="B3" s="548"/>
      <c r="C3" s="548"/>
      <c r="D3" s="548"/>
    </row>
    <row r="4" spans="1:4" ht="13.5" customHeight="1" x14ac:dyDescent="0.25">
      <c r="A4" s="549"/>
      <c r="B4" s="549"/>
      <c r="C4" s="549"/>
      <c r="D4" s="549"/>
    </row>
    <row r="5" spans="1:4" ht="13.5" x14ac:dyDescent="0.25">
      <c r="A5" s="552" t="s">
        <v>1224</v>
      </c>
      <c r="B5" s="552"/>
      <c r="C5" s="552"/>
      <c r="D5" s="552"/>
    </row>
    <row r="6" spans="1:4" s="375" customFormat="1" ht="27" x14ac:dyDescent="0.25">
      <c r="A6" s="373"/>
      <c r="B6" s="373"/>
      <c r="C6" s="373" t="str">
        <f>'9'!C6</f>
        <v xml:space="preserve"> Year Ended 31st December, 2021</v>
      </c>
      <c r="D6" s="399" t="str">
        <f>'9'!F6</f>
        <v xml:space="preserve"> Year Ended 31st December, 2020</v>
      </c>
    </row>
    <row r="7" spans="1:4" ht="15.75" customHeight="1" x14ac:dyDescent="0.25">
      <c r="A7" s="377" t="s">
        <v>706</v>
      </c>
      <c r="B7" s="407" t="s">
        <v>715</v>
      </c>
      <c r="C7" s="458" t="s">
        <v>716</v>
      </c>
      <c r="D7" s="458" t="s">
        <v>716</v>
      </c>
    </row>
    <row r="8" spans="1:4" x14ac:dyDescent="0.25">
      <c r="A8" s="376">
        <v>1</v>
      </c>
      <c r="B8" s="375" t="s">
        <v>1225</v>
      </c>
      <c r="C8" s="454">
        <v>123711.38</v>
      </c>
      <c r="D8" s="454">
        <v>123711.38</v>
      </c>
    </row>
    <row r="9" spans="1:4" x14ac:dyDescent="0.25">
      <c r="A9" s="376">
        <v>2</v>
      </c>
      <c r="B9" s="375" t="s">
        <v>714</v>
      </c>
      <c r="C9" s="454">
        <v>1757166.68</v>
      </c>
      <c r="D9" s="454">
        <v>12334984.220000001</v>
      </c>
    </row>
    <row r="10" spans="1:4" ht="13.5" x14ac:dyDescent="0.25">
      <c r="A10" s="549"/>
      <c r="B10" s="549"/>
      <c r="C10" s="456">
        <v>1880878.06</v>
      </c>
      <c r="D10" s="456">
        <v>12458696</v>
      </c>
    </row>
    <row r="11" spans="1:4" x14ac:dyDescent="0.25">
      <c r="A11" s="549"/>
      <c r="B11" s="549"/>
      <c r="C11" s="549"/>
      <c r="D11" s="549"/>
    </row>
    <row r="12" spans="1:4" x14ac:dyDescent="0.25">
      <c r="A12" s="549"/>
      <c r="B12" s="549"/>
      <c r="C12" s="549"/>
      <c r="D12" s="549"/>
    </row>
  </sheetData>
  <mergeCells count="8">
    <mergeCell ref="A11:D11"/>
    <mergeCell ref="A12:D12"/>
    <mergeCell ref="A10:B10"/>
    <mergeCell ref="A1:D1"/>
    <mergeCell ref="A2:D2"/>
    <mergeCell ref="A3:D3"/>
    <mergeCell ref="A4:D4"/>
    <mergeCell ref="A5:D5"/>
  </mergeCells>
  <pageMargins left="0.45" right="0.2" top="0.5" bottom="0" header="0" footer="0"/>
  <pageSetup paperSize="9" fitToWidth="0" orientation="portrait"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F13"/>
  <sheetViews>
    <sheetView showGridLines="0" zoomScaleSheetLayoutView="142" workbookViewId="0">
      <selection activeCell="A5" sqref="A5:D11"/>
    </sheetView>
  </sheetViews>
  <sheetFormatPr defaultColWidth="9.140625" defaultRowHeight="12.75" x14ac:dyDescent="0.25"/>
  <cols>
    <col min="1" max="1" width="6.5703125" style="418" customWidth="1"/>
    <col min="2" max="2" width="36.28515625" style="418" customWidth="1"/>
    <col min="3" max="3" width="21" style="418" bestFit="1" customWidth="1"/>
    <col min="4" max="4" width="21.7109375" style="418" bestFit="1" customWidth="1"/>
    <col min="5" max="5" width="19.42578125" style="418" customWidth="1"/>
    <col min="6" max="6" width="1.7109375" style="418" customWidth="1"/>
    <col min="7" max="7" width="20" style="418" customWidth="1"/>
    <col min="8" max="8" width="2" style="418" customWidth="1"/>
    <col min="9" max="16384" width="9.140625" style="418"/>
  </cols>
  <sheetData>
    <row r="1" spans="1:6" ht="13.5" x14ac:dyDescent="0.25">
      <c r="A1" s="563" t="str">
        <f>'Note 24'!A1:D1</f>
        <v>Kogi Local Government of Kogi State</v>
      </c>
      <c r="B1" s="563"/>
      <c r="C1" s="563"/>
      <c r="D1" s="563"/>
    </row>
    <row r="2" spans="1:6" ht="13.5" x14ac:dyDescent="0.25">
      <c r="A2" s="548" t="s">
        <v>1115</v>
      </c>
      <c r="B2" s="548"/>
      <c r="C2" s="548"/>
      <c r="D2" s="548"/>
    </row>
    <row r="3" spans="1:6" ht="13.5" x14ac:dyDescent="0.25">
      <c r="A3" s="563" t="s">
        <v>717</v>
      </c>
      <c r="B3" s="563"/>
      <c r="C3" s="563"/>
      <c r="D3" s="563"/>
    </row>
    <row r="4" spans="1:6" ht="13.5" x14ac:dyDescent="0.25">
      <c r="A4" s="563"/>
      <c r="B4" s="563"/>
      <c r="C4" s="563"/>
      <c r="D4" s="563"/>
    </row>
    <row r="5" spans="1:6" ht="13.5" x14ac:dyDescent="0.25">
      <c r="A5" s="565" t="s">
        <v>1226</v>
      </c>
      <c r="B5" s="565"/>
      <c r="C5" s="565"/>
      <c r="D5" s="565"/>
    </row>
    <row r="6" spans="1:6" s="388" customFormat="1" ht="27.95" customHeight="1" x14ac:dyDescent="0.25">
      <c r="A6" s="386" t="s">
        <v>706</v>
      </c>
      <c r="B6" s="389" t="s">
        <v>678</v>
      </c>
      <c r="C6" s="386" t="str">
        <f>'Note 24'!C6</f>
        <v xml:space="preserve"> Year Ended 31st December, 2021</v>
      </c>
      <c r="D6" s="386" t="str">
        <f>'Note 24'!D6</f>
        <v xml:space="preserve"> Year Ended 31st December, 2020</v>
      </c>
      <c r="E6" s="387"/>
      <c r="F6" s="387"/>
    </row>
    <row r="7" spans="1:6" x14ac:dyDescent="0.25">
      <c r="A7" s="447">
        <v>1</v>
      </c>
      <c r="B7" s="418" t="s">
        <v>737</v>
      </c>
      <c r="C7" s="450">
        <v>0</v>
      </c>
      <c r="D7" s="450">
        <v>0</v>
      </c>
      <c r="F7" s="449"/>
    </row>
    <row r="8" spans="1:6" x14ac:dyDescent="0.25">
      <c r="A8" s="447">
        <v>2</v>
      </c>
      <c r="B8" s="418" t="s">
        <v>1227</v>
      </c>
      <c r="C8" s="454">
        <v>4081942215.8800001</v>
      </c>
      <c r="D8" s="453">
        <v>3452608522</v>
      </c>
      <c r="F8" s="449"/>
    </row>
    <row r="9" spans="1:6" x14ac:dyDescent="0.25">
      <c r="A9" s="447">
        <v>3</v>
      </c>
      <c r="B9" s="418" t="s">
        <v>1228</v>
      </c>
      <c r="C9" s="454">
        <v>296284848.04000002</v>
      </c>
      <c r="D9" s="453">
        <v>276753593</v>
      </c>
      <c r="F9" s="449"/>
    </row>
    <row r="10" spans="1:6" ht="13.5" x14ac:dyDescent="0.25">
      <c r="A10" s="447">
        <v>4</v>
      </c>
      <c r="B10" s="385" t="s">
        <v>1229</v>
      </c>
      <c r="C10" s="455"/>
      <c r="D10" s="404" t="s">
        <v>1091</v>
      </c>
      <c r="E10" s="407"/>
      <c r="F10" s="449"/>
    </row>
    <row r="11" spans="1:6" ht="15.95" customHeight="1" x14ac:dyDescent="0.25">
      <c r="A11" s="565" t="s">
        <v>1114</v>
      </c>
      <c r="B11" s="565"/>
      <c r="C11" s="456">
        <v>4378227063.9200001</v>
      </c>
      <c r="D11" s="457">
        <v>3729362115</v>
      </c>
      <c r="E11" s="450"/>
      <c r="F11" s="449"/>
    </row>
    <row r="12" spans="1:6" x14ac:dyDescent="0.25">
      <c r="A12" s="585"/>
      <c r="B12" s="585"/>
      <c r="C12" s="585"/>
      <c r="D12" s="585"/>
      <c r="E12" s="451"/>
      <c r="F12" s="449"/>
    </row>
    <row r="13" spans="1:6" ht="49.5" customHeight="1" x14ac:dyDescent="0.25">
      <c r="A13" s="550"/>
      <c r="B13" s="550"/>
      <c r="C13" s="550"/>
      <c r="D13" s="550"/>
      <c r="E13" s="452"/>
    </row>
  </sheetData>
  <mergeCells count="8">
    <mergeCell ref="A13:D13"/>
    <mergeCell ref="A11:B11"/>
    <mergeCell ref="A12:D12"/>
    <mergeCell ref="A1:D1"/>
    <mergeCell ref="A2:D2"/>
    <mergeCell ref="A3:D3"/>
    <mergeCell ref="A4:D4"/>
    <mergeCell ref="A5:D5"/>
  </mergeCells>
  <pageMargins left="0.45" right="0.2" top="0.5" bottom="0" header="0" footer="0"/>
  <pageSetup paperSize="9" fitToWidth="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F11"/>
  <sheetViews>
    <sheetView showGridLines="0" zoomScaleSheetLayoutView="142" workbookViewId="0">
      <selection activeCell="A5" sqref="A5:D9"/>
    </sheetView>
  </sheetViews>
  <sheetFormatPr defaultColWidth="9.140625" defaultRowHeight="12.75" x14ac:dyDescent="0.25"/>
  <cols>
    <col min="1" max="1" width="5.7109375" style="418" customWidth="1"/>
    <col min="2" max="2" width="39.7109375" style="418" customWidth="1"/>
    <col min="3" max="3" width="22.85546875" style="418" customWidth="1"/>
    <col min="4" max="4" width="21.42578125" style="418" customWidth="1"/>
    <col min="5" max="5" width="19.42578125" style="418" customWidth="1"/>
    <col min="6" max="6" width="1.7109375" style="418" customWidth="1"/>
    <col min="7" max="7" width="20" style="418" customWidth="1"/>
    <col min="8" max="8" width="2" style="418" customWidth="1"/>
    <col min="9" max="16384" width="9.140625" style="418"/>
  </cols>
  <sheetData>
    <row r="1" spans="1:6" ht="13.5" x14ac:dyDescent="0.25">
      <c r="A1" s="563" t="str">
        <f>'Note 24'!A1:D1</f>
        <v>Kogi Local Government of Kogi State</v>
      </c>
      <c r="B1" s="563"/>
      <c r="C1" s="563"/>
      <c r="D1" s="563"/>
    </row>
    <row r="2" spans="1:6" ht="13.5" x14ac:dyDescent="0.25">
      <c r="A2" s="548" t="s">
        <v>1115</v>
      </c>
      <c r="B2" s="548"/>
      <c r="C2" s="548"/>
      <c r="D2" s="548"/>
    </row>
    <row r="3" spans="1:6" ht="13.5" x14ac:dyDescent="0.25">
      <c r="A3" s="563" t="s">
        <v>717</v>
      </c>
      <c r="B3" s="563"/>
      <c r="C3" s="563"/>
      <c r="D3" s="563"/>
    </row>
    <row r="4" spans="1:6" ht="13.5" x14ac:dyDescent="0.25">
      <c r="A4" s="563"/>
      <c r="B4" s="563"/>
      <c r="C4" s="563"/>
      <c r="D4" s="563"/>
    </row>
    <row r="5" spans="1:6" ht="13.5" x14ac:dyDescent="0.25">
      <c r="A5" s="565" t="s">
        <v>1230</v>
      </c>
      <c r="B5" s="565"/>
      <c r="C5" s="565"/>
      <c r="D5" s="565"/>
    </row>
    <row r="6" spans="1:6" s="388" customFormat="1" ht="27" x14ac:dyDescent="0.25">
      <c r="A6" s="386" t="s">
        <v>706</v>
      </c>
      <c r="B6" s="386" t="s">
        <v>678</v>
      </c>
      <c r="C6" s="386" t="str">
        <f>'Note 24'!C6</f>
        <v xml:space="preserve"> Year Ended 31st December, 2021</v>
      </c>
      <c r="D6" s="386" t="str">
        <f>'Note 24'!D6</f>
        <v xml:space="preserve"> Year Ended 31st December, 2020</v>
      </c>
      <c r="E6" s="387"/>
      <c r="F6" s="387"/>
    </row>
    <row r="7" spans="1:6" x14ac:dyDescent="0.25">
      <c r="A7" s="382">
        <v>1</v>
      </c>
      <c r="B7" s="418" t="s">
        <v>1057</v>
      </c>
      <c r="C7" s="453">
        <v>3729362115</v>
      </c>
      <c r="D7" s="453">
        <v>2834156761</v>
      </c>
      <c r="E7" s="449"/>
      <c r="F7" s="449"/>
    </row>
    <row r="8" spans="1:6" x14ac:dyDescent="0.25">
      <c r="A8" s="447">
        <v>2</v>
      </c>
      <c r="B8" s="418" t="s">
        <v>1062</v>
      </c>
      <c r="C8" s="454">
        <v>352580100.88</v>
      </c>
      <c r="D8" s="453">
        <v>618451761</v>
      </c>
      <c r="F8" s="449"/>
    </row>
    <row r="9" spans="1:6" ht="13.5" x14ac:dyDescent="0.25">
      <c r="A9" s="563" t="s">
        <v>1114</v>
      </c>
      <c r="B9" s="563"/>
      <c r="C9" s="400">
        <f>SUM(C7:C8)</f>
        <v>4081942215.8800001</v>
      </c>
      <c r="D9" s="400">
        <f>SUM(D7:D8)</f>
        <v>3452608522</v>
      </c>
      <c r="E9" s="450"/>
      <c r="F9" s="449"/>
    </row>
    <row r="10" spans="1:6" x14ac:dyDescent="0.25">
      <c r="A10" s="585"/>
      <c r="B10" s="585"/>
      <c r="C10" s="585"/>
      <c r="D10" s="585"/>
      <c r="E10" s="451"/>
      <c r="F10" s="449"/>
    </row>
    <row r="11" spans="1:6" ht="49.5" customHeight="1" x14ac:dyDescent="0.25">
      <c r="A11" s="550"/>
      <c r="B11" s="550"/>
      <c r="C11" s="550"/>
      <c r="D11" s="550"/>
      <c r="E11" s="452"/>
    </row>
  </sheetData>
  <mergeCells count="8">
    <mergeCell ref="A9:B9"/>
    <mergeCell ref="A10:D10"/>
    <mergeCell ref="A11:D11"/>
    <mergeCell ref="A1:D1"/>
    <mergeCell ref="A2:D2"/>
    <mergeCell ref="A3:D3"/>
    <mergeCell ref="A4:D4"/>
    <mergeCell ref="A5:D5"/>
  </mergeCells>
  <pageMargins left="0.45" right="0.2" top="0.5" bottom="0" header="0" footer="0"/>
  <pageSetup paperSize="9" fitToWidth="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F11"/>
  <sheetViews>
    <sheetView showGridLines="0" zoomScaleSheetLayoutView="142" workbookViewId="0">
      <selection sqref="A1:D9"/>
    </sheetView>
  </sheetViews>
  <sheetFormatPr defaultColWidth="9.140625" defaultRowHeight="12.75" x14ac:dyDescent="0.25"/>
  <cols>
    <col min="1" max="1" width="6.7109375" style="418" customWidth="1"/>
    <col min="2" max="2" width="23.42578125" style="418" customWidth="1"/>
    <col min="3" max="3" width="21.140625" style="418" customWidth="1"/>
    <col min="4" max="4" width="22.85546875" style="418" customWidth="1"/>
    <col min="5" max="5" width="19.42578125" style="418" customWidth="1"/>
    <col min="6" max="6" width="1.7109375" style="418" customWidth="1"/>
    <col min="7" max="7" width="20" style="418" customWidth="1"/>
    <col min="8" max="8" width="2" style="418" customWidth="1"/>
    <col min="9" max="16384" width="9.140625" style="418"/>
  </cols>
  <sheetData>
    <row r="1" spans="1:6" ht="13.5" x14ac:dyDescent="0.25">
      <c r="A1" s="563" t="str">
        <f>'Note 24'!A1:D1</f>
        <v>Kogi Local Government of Kogi State</v>
      </c>
      <c r="B1" s="563"/>
      <c r="C1" s="563"/>
      <c r="D1" s="563"/>
    </row>
    <row r="2" spans="1:6" ht="13.5" x14ac:dyDescent="0.25">
      <c r="A2" s="548" t="s">
        <v>1092</v>
      </c>
      <c r="B2" s="548"/>
      <c r="C2" s="548"/>
      <c r="D2" s="548"/>
    </row>
    <row r="3" spans="1:6" ht="13.5" x14ac:dyDescent="0.25">
      <c r="A3" s="563" t="s">
        <v>717</v>
      </c>
      <c r="B3" s="563"/>
      <c r="C3" s="563"/>
      <c r="D3" s="563"/>
    </row>
    <row r="4" spans="1:6" ht="13.5" x14ac:dyDescent="0.25">
      <c r="A4" s="563"/>
      <c r="B4" s="563"/>
      <c r="C4" s="563"/>
      <c r="D4" s="563"/>
    </row>
    <row r="5" spans="1:6" ht="13.5" x14ac:dyDescent="0.25">
      <c r="A5" s="565" t="s">
        <v>1231</v>
      </c>
      <c r="B5" s="565"/>
      <c r="C5" s="565"/>
      <c r="D5" s="565"/>
    </row>
    <row r="6" spans="1:6" s="388" customFormat="1" ht="36.75" customHeight="1" x14ac:dyDescent="0.25">
      <c r="A6" s="386" t="s">
        <v>706</v>
      </c>
      <c r="B6" s="386" t="s">
        <v>678</v>
      </c>
      <c r="C6" s="386" t="str">
        <f>'Note 24'!C6</f>
        <v xml:space="preserve"> Year Ended 31st December, 2021</v>
      </c>
      <c r="D6" s="386" t="str">
        <f>'Note 24'!D6</f>
        <v xml:space="preserve"> Year Ended 31st December, 2020</v>
      </c>
      <c r="E6" s="387"/>
      <c r="F6" s="387"/>
    </row>
    <row r="7" spans="1:6" x14ac:dyDescent="0.25">
      <c r="A7" s="447">
        <v>1</v>
      </c>
      <c r="B7" s="440" t="s">
        <v>1232</v>
      </c>
      <c r="C7" s="448" t="s">
        <v>1091</v>
      </c>
      <c r="D7" s="448" t="s">
        <v>1091</v>
      </c>
      <c r="E7" s="449"/>
      <c r="F7" s="449"/>
    </row>
    <row r="8" spans="1:6" x14ac:dyDescent="0.25">
      <c r="A8" s="447">
        <v>2</v>
      </c>
      <c r="B8" s="440" t="s">
        <v>1233</v>
      </c>
      <c r="C8" s="393">
        <v>296284848.04000002</v>
      </c>
      <c r="D8" s="393">
        <v>143607953</v>
      </c>
      <c r="F8" s="449"/>
    </row>
    <row r="9" spans="1:6" ht="13.5" x14ac:dyDescent="0.25">
      <c r="A9" s="565" t="s">
        <v>1055</v>
      </c>
      <c r="B9" s="565"/>
      <c r="C9" s="400">
        <f>SUM(C7:C8)</f>
        <v>296284848.04000002</v>
      </c>
      <c r="D9" s="400">
        <f>SUM(D7:D8)</f>
        <v>143607953</v>
      </c>
      <c r="E9" s="450"/>
      <c r="F9" s="449"/>
    </row>
    <row r="10" spans="1:6" x14ac:dyDescent="0.25">
      <c r="A10" s="585"/>
      <c r="B10" s="585"/>
      <c r="C10" s="585"/>
      <c r="D10" s="585"/>
      <c r="E10" s="451"/>
      <c r="F10" s="449"/>
    </row>
    <row r="11" spans="1:6" ht="49.5" customHeight="1" x14ac:dyDescent="0.25">
      <c r="A11" s="680"/>
      <c r="B11" s="680"/>
      <c r="C11" s="680"/>
      <c r="D11" s="680"/>
      <c r="E11" s="452"/>
    </row>
  </sheetData>
  <mergeCells count="8">
    <mergeCell ref="A9:B9"/>
    <mergeCell ref="A10:D10"/>
    <mergeCell ref="A11:D11"/>
    <mergeCell ref="A1:D1"/>
    <mergeCell ref="A2:D2"/>
    <mergeCell ref="A3:D3"/>
    <mergeCell ref="A4:D4"/>
    <mergeCell ref="A5:D5"/>
  </mergeCells>
  <pageMargins left="0.45" right="0.2" top="0.5" bottom="0" header="0" footer="0"/>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541"/>
      <c r="B1" s="541"/>
      <c r="C1" s="541"/>
      <c r="D1" s="541"/>
      <c r="E1" s="541"/>
      <c r="F1" s="541"/>
    </row>
    <row r="2" spans="1:6" x14ac:dyDescent="0.25">
      <c r="A2" s="541" t="s">
        <v>676</v>
      </c>
      <c r="B2" s="541"/>
      <c r="C2" s="541"/>
      <c r="D2" s="541"/>
      <c r="E2" s="541"/>
      <c r="F2" s="541"/>
    </row>
    <row r="3" spans="1:6" x14ac:dyDescent="0.25">
      <c r="A3" s="541" t="s">
        <v>679</v>
      </c>
      <c r="B3" s="541"/>
      <c r="C3" s="541"/>
      <c r="D3" s="541"/>
      <c r="E3" s="541"/>
      <c r="F3" s="541"/>
    </row>
    <row r="4" spans="1:6" x14ac:dyDescent="0.25">
      <c r="A4" s="541"/>
      <c r="B4" s="541"/>
      <c r="C4" s="541"/>
      <c r="D4" s="541"/>
      <c r="E4" s="541"/>
      <c r="F4" s="541"/>
    </row>
    <row r="5" spans="1:6" ht="31.5" x14ac:dyDescent="0.25">
      <c r="A5" s="541"/>
      <c r="B5" s="541"/>
      <c r="C5" s="541"/>
      <c r="D5" s="5" t="s">
        <v>619</v>
      </c>
      <c r="E5" s="4" t="s">
        <v>699</v>
      </c>
      <c r="F5" s="4" t="s">
        <v>700</v>
      </c>
    </row>
    <row r="6" spans="1:6" x14ac:dyDescent="0.25">
      <c r="A6" s="540" t="s">
        <v>653</v>
      </c>
      <c r="B6" s="540"/>
      <c r="C6" s="540"/>
      <c r="D6" s="5"/>
      <c r="E6" s="6"/>
      <c r="F6" s="6"/>
    </row>
    <row r="7" spans="1:6" x14ac:dyDescent="0.25">
      <c r="B7" s="540" t="s">
        <v>681</v>
      </c>
      <c r="C7" s="540"/>
      <c r="D7" s="5"/>
    </row>
    <row r="8" spans="1:6" x14ac:dyDescent="0.25">
      <c r="C8" s="3" t="s">
        <v>3</v>
      </c>
      <c r="D8" s="9">
        <v>1</v>
      </c>
      <c r="E8" s="11" t="e">
        <f>-GETPIVOTDATA("Audited Balance",#REF!,"ELEMENTS","Revenue","FINANCIAL STATEMENTS LINE","Tax Revenue")</f>
        <v>#REF!</v>
      </c>
      <c r="F8" s="11"/>
    </row>
    <row r="9" spans="1:6" x14ac:dyDescent="0.25">
      <c r="C9" s="3" t="s">
        <v>682</v>
      </c>
      <c r="D9" s="9">
        <v>2</v>
      </c>
      <c r="E9" s="11" t="e">
        <f>-GETPIVOTDATA("Audited Balance",#REF!,"ELEMENTS","Revenue","FINANCIAL STATEMENTS LINE","Non-Tax Revenue")</f>
        <v>#REF!</v>
      </c>
      <c r="F9" s="11"/>
    </row>
    <row r="10" spans="1:6" x14ac:dyDescent="0.25">
      <c r="C10" s="3" t="s">
        <v>683</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684</v>
      </c>
      <c r="D11" s="9">
        <v>4</v>
      </c>
      <c r="E11" s="11" t="e">
        <f>-GETPIVOTDATA("Audited Balance",#REF!,"ELEMENTS","Revenue","FINANCIAL STATEMENTS LINE","Aid and Grants")</f>
        <v>#REF!</v>
      </c>
      <c r="F11" s="11"/>
    </row>
    <row r="12" spans="1:6" x14ac:dyDescent="0.25">
      <c r="C12" s="3" t="s">
        <v>685</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540" t="s">
        <v>680</v>
      </c>
      <c r="C14" s="540"/>
      <c r="D14" s="10"/>
      <c r="E14" s="11"/>
      <c r="F14" s="11"/>
    </row>
    <row r="15" spans="1:6" x14ac:dyDescent="0.25">
      <c r="C15" s="3" t="s">
        <v>686</v>
      </c>
      <c r="D15" s="9">
        <v>5</v>
      </c>
      <c r="E15" s="11"/>
      <c r="F15" s="11"/>
    </row>
    <row r="16" spans="1:6" x14ac:dyDescent="0.25">
      <c r="C16" s="3" t="s">
        <v>687</v>
      </c>
      <c r="D16" s="9">
        <v>6</v>
      </c>
      <c r="E16" s="11"/>
      <c r="F16" s="11"/>
    </row>
    <row r="17" spans="1:7" x14ac:dyDescent="0.25">
      <c r="C17" s="3" t="s">
        <v>688</v>
      </c>
      <c r="D17" s="9">
        <v>7</v>
      </c>
      <c r="E17" s="11"/>
      <c r="F17" s="11"/>
    </row>
    <row r="18" spans="1:7" x14ac:dyDescent="0.25">
      <c r="D18" s="9"/>
      <c r="E18" s="11"/>
      <c r="F18" s="11"/>
    </row>
    <row r="19" spans="1:7" x14ac:dyDescent="0.25">
      <c r="A19" s="7" t="s">
        <v>689</v>
      </c>
      <c r="D19" s="9"/>
      <c r="E19" s="12" t="e">
        <f>SUM(E8:E18)</f>
        <v>#REF!</v>
      </c>
      <c r="F19" s="11"/>
    </row>
    <row r="20" spans="1:7" x14ac:dyDescent="0.25">
      <c r="D20" s="9"/>
      <c r="E20" s="11"/>
      <c r="F20" s="11"/>
    </row>
    <row r="21" spans="1:7" x14ac:dyDescent="0.25">
      <c r="A21" s="540" t="s">
        <v>690</v>
      </c>
      <c r="B21" s="540"/>
      <c r="C21" s="540"/>
      <c r="D21" s="10"/>
      <c r="E21" s="11"/>
      <c r="F21" s="11"/>
    </row>
    <row r="22" spans="1:7" x14ac:dyDescent="0.25">
      <c r="C22" s="3" t="s">
        <v>691</v>
      </c>
      <c r="D22" s="9">
        <v>8</v>
      </c>
      <c r="E22" s="11" t="e">
        <f>GETPIVOTDATA("Audited Balance",#REF!,"ELEMENTS","Expenditure","FINANCIAL STATEMENTS LINE","Salaries &amp; Wages")</f>
        <v>#REF!</v>
      </c>
      <c r="F22" s="11"/>
    </row>
    <row r="23" spans="1:7" x14ac:dyDescent="0.25">
      <c r="C23" s="3" t="s">
        <v>692</v>
      </c>
      <c r="D23" s="9">
        <v>9</v>
      </c>
      <c r="E23" s="11" t="e">
        <f>GETPIVOTDATA("Audited Balance",#REF!,"ELEMENTS","Expenditure","FINANCIAL STATEMENTS LINE","Social Benefits")</f>
        <v>#REF!</v>
      </c>
      <c r="F23" s="11"/>
    </row>
    <row r="24" spans="1:7" x14ac:dyDescent="0.25">
      <c r="C24" s="3" t="s">
        <v>693</v>
      </c>
      <c r="D24" s="9">
        <v>10</v>
      </c>
      <c r="E24" s="11" t="e">
        <f>GETPIVOTDATA("Audited Balance",#REF!,"ELEMENTS","Expenditure","FINANCIAL STATEMENTS LINE","Overhead Cost")</f>
        <v>#REF!</v>
      </c>
      <c r="F24" s="11"/>
    </row>
    <row r="25" spans="1:7" x14ac:dyDescent="0.25">
      <c r="B25" s="7" t="s">
        <v>694</v>
      </c>
      <c r="E25" s="12" t="e">
        <f>SUM(E22:E24)</f>
        <v>#REF!</v>
      </c>
      <c r="F25" s="11"/>
      <c r="G25" s="13">
        <v>-500000000</v>
      </c>
    </row>
    <row r="26" spans="1:7" x14ac:dyDescent="0.25">
      <c r="E26" s="11"/>
      <c r="F26" s="11"/>
    </row>
    <row r="27" spans="1:7" ht="31.5" x14ac:dyDescent="0.25">
      <c r="C27" s="8" t="s">
        <v>695</v>
      </c>
      <c r="E27" s="12" t="e">
        <f>E19-E25</f>
        <v>#REF!</v>
      </c>
      <c r="F27" s="11"/>
    </row>
    <row r="28" spans="1:7" x14ac:dyDescent="0.25">
      <c r="E28" s="11"/>
      <c r="F28" s="11"/>
    </row>
    <row r="29" spans="1:7" x14ac:dyDescent="0.25">
      <c r="C29" s="3" t="s">
        <v>430</v>
      </c>
      <c r="E29" s="11" t="e">
        <f>GETPIVOTDATA("Audited Balance",#REF!,"ELEMENTS","Expenditure","FINANCIAL STATEMENTS LINE","Public Debt Charges")</f>
        <v>#REF!</v>
      </c>
      <c r="F29" s="11"/>
    </row>
    <row r="30" spans="1:7" x14ac:dyDescent="0.25">
      <c r="C30" s="3" t="s">
        <v>696</v>
      </c>
      <c r="E30" s="11" t="e">
        <f>GETPIVOTDATA("Audited Balance",#REF!,"ELEMENTS","Expenditure","FINANCIAL STATEMENTS LINE","Gain/(Loss) on Investment")</f>
        <v>#REF!</v>
      </c>
      <c r="F30" s="11"/>
    </row>
    <row r="31" spans="1:7" x14ac:dyDescent="0.25">
      <c r="C31" s="3" t="s">
        <v>697</v>
      </c>
      <c r="E31" s="11" t="e">
        <f>GETPIVOTDATA("Audited Balance",#REF!,"ELEMENTS","Expenditure","FINANCIAL STATEMENTS LINE","Depreciation Charges")</f>
        <v>#REF!</v>
      </c>
      <c r="F31" s="11"/>
    </row>
    <row r="32" spans="1:7" x14ac:dyDescent="0.25">
      <c r="E32" s="11"/>
      <c r="F32" s="11"/>
    </row>
    <row r="33" spans="3:6" x14ac:dyDescent="0.25">
      <c r="C33" s="3" t="s">
        <v>698</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D16"/>
  <sheetViews>
    <sheetView showGridLines="0" zoomScaleSheetLayoutView="166" workbookViewId="0">
      <selection activeCell="A6" sqref="A6"/>
    </sheetView>
  </sheetViews>
  <sheetFormatPr defaultColWidth="9.140625" defaultRowHeight="12.75" x14ac:dyDescent="0.25"/>
  <cols>
    <col min="1" max="1" width="4.42578125" style="385" bestFit="1" customWidth="1"/>
    <col min="2" max="2" width="35.7109375" style="385" customWidth="1"/>
    <col min="3" max="3" width="17.85546875" style="385" bestFit="1" customWidth="1"/>
    <col min="4" max="4" width="20.5703125" style="385" customWidth="1"/>
    <col min="5" max="16384" width="9.140625" style="385"/>
  </cols>
  <sheetData>
    <row r="1" spans="1:4" ht="13.5" x14ac:dyDescent="0.25">
      <c r="A1" s="563" t="str">
        <f>'Note 28 b'!A1:G1</f>
        <v>Kogi Local Government of Kogi State</v>
      </c>
      <c r="B1" s="563"/>
      <c r="C1" s="563"/>
      <c r="D1" s="563"/>
    </row>
    <row r="2" spans="1:4" ht="13.5" x14ac:dyDescent="0.25">
      <c r="A2" s="548" t="s">
        <v>1115</v>
      </c>
      <c r="B2" s="548"/>
      <c r="C2" s="548"/>
      <c r="D2" s="548"/>
    </row>
    <row r="3" spans="1:4" ht="13.5" x14ac:dyDescent="0.25">
      <c r="A3" s="563" t="s">
        <v>717</v>
      </c>
      <c r="B3" s="563"/>
      <c r="C3" s="563"/>
      <c r="D3" s="563"/>
    </row>
    <row r="4" spans="1:4" ht="13.5" x14ac:dyDescent="0.25">
      <c r="A4" s="563"/>
      <c r="B4" s="563"/>
      <c r="C4" s="563"/>
      <c r="D4" s="563"/>
    </row>
    <row r="5" spans="1:4" ht="13.5" x14ac:dyDescent="0.25">
      <c r="A5" s="565" t="s">
        <v>1244</v>
      </c>
      <c r="B5" s="565"/>
      <c r="C5" s="565"/>
      <c r="D5" s="565"/>
    </row>
    <row r="6" spans="1:4" s="376" customFormat="1" ht="13.5" x14ac:dyDescent="0.25">
      <c r="A6" s="381" t="s">
        <v>706</v>
      </c>
      <c r="B6" s="381" t="s">
        <v>678</v>
      </c>
      <c r="C6" s="442" t="s">
        <v>716</v>
      </c>
      <c r="D6" s="442" t="s">
        <v>716</v>
      </c>
    </row>
    <row r="7" spans="1:4" ht="19.5" customHeight="1" x14ac:dyDescent="0.25">
      <c r="A7" s="382">
        <v>1</v>
      </c>
      <c r="B7" s="375" t="s">
        <v>1119</v>
      </c>
      <c r="C7" s="383"/>
      <c r="D7" s="384">
        <f>SoFPo!E38</f>
        <v>4097857647</v>
      </c>
    </row>
    <row r="8" spans="1:4" ht="21" customHeight="1" x14ac:dyDescent="0.25">
      <c r="A8" s="382"/>
      <c r="B8" s="551" t="s">
        <v>744</v>
      </c>
      <c r="C8" s="551"/>
      <c r="D8" s="443"/>
    </row>
    <row r="9" spans="1:4" x14ac:dyDescent="0.25">
      <c r="A9" s="376">
        <v>2</v>
      </c>
      <c r="B9" s="385" t="s">
        <v>745</v>
      </c>
      <c r="C9" s="409"/>
      <c r="D9" s="443"/>
    </row>
    <row r="10" spans="1:4" x14ac:dyDescent="0.25">
      <c r="A10" s="376">
        <v>3</v>
      </c>
      <c r="B10" s="385" t="s">
        <v>746</v>
      </c>
      <c r="C10" s="384">
        <f>SoFPo!C38-D7</f>
        <v>-1161337457</v>
      </c>
      <c r="D10" s="444"/>
    </row>
    <row r="11" spans="1:4" ht="13.5" x14ac:dyDescent="0.25">
      <c r="A11" s="376"/>
      <c r="B11" s="552" t="s">
        <v>770</v>
      </c>
      <c r="C11" s="552"/>
      <c r="D11" s="384">
        <f>SUM(C9:C10)</f>
        <v>-1161337457</v>
      </c>
    </row>
    <row r="12" spans="1:4" ht="13.5" x14ac:dyDescent="0.25">
      <c r="A12" s="552" t="s">
        <v>1096</v>
      </c>
      <c r="B12" s="552"/>
      <c r="C12" s="552"/>
      <c r="D12" s="445">
        <f>D7+D11</f>
        <v>2936520190</v>
      </c>
    </row>
    <row r="13" spans="1:4" x14ac:dyDescent="0.25">
      <c r="A13" s="549"/>
      <c r="B13" s="549"/>
      <c r="C13" s="549"/>
      <c r="D13" s="549"/>
    </row>
    <row r="15" spans="1:4" x14ac:dyDescent="0.25">
      <c r="C15" s="443"/>
    </row>
    <row r="16" spans="1:4" x14ac:dyDescent="0.25">
      <c r="C16" s="446"/>
    </row>
  </sheetData>
  <mergeCells count="9">
    <mergeCell ref="A12:C12"/>
    <mergeCell ref="A13:D13"/>
    <mergeCell ref="B11:C11"/>
    <mergeCell ref="B8:C8"/>
    <mergeCell ref="A1:D1"/>
    <mergeCell ref="A3:D3"/>
    <mergeCell ref="A4:D4"/>
    <mergeCell ref="A5:D5"/>
    <mergeCell ref="A2:D2"/>
  </mergeCells>
  <pageMargins left="0.45" right="0.2" top="0.5" bottom="0" header="0" footer="0"/>
  <pageSetup paperSize="9" fitToWidth="0"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E19"/>
  <sheetViews>
    <sheetView showGridLines="0" topLeftCell="A5" workbookViewId="0">
      <selection activeCell="A5" sqref="A5:E5"/>
    </sheetView>
  </sheetViews>
  <sheetFormatPr defaultColWidth="9.140625" defaultRowHeight="12.75" x14ac:dyDescent="0.25"/>
  <cols>
    <col min="1" max="1" width="4.42578125" style="385" bestFit="1" customWidth="1"/>
    <col min="2" max="2" width="34" style="385" bestFit="1" customWidth="1"/>
    <col min="3" max="3" width="21.28515625" style="409" customWidth="1"/>
    <col min="4" max="4" width="20.85546875" style="409" bestFit="1" customWidth="1"/>
    <col min="5" max="5" width="20" style="385" customWidth="1"/>
    <col min="6" max="6" width="18" style="385" customWidth="1"/>
    <col min="7" max="7" width="14.5703125" style="385" customWidth="1"/>
    <col min="8" max="8" width="10.28515625" style="385" customWidth="1"/>
    <col min="9" max="16384" width="9.140625" style="385"/>
  </cols>
  <sheetData>
    <row r="1" spans="1:5" ht="13.5" x14ac:dyDescent="0.25">
      <c r="A1" s="548" t="str">
        <f>'5'!A1</f>
        <v>Kogi Local Government of Kogi State</v>
      </c>
      <c r="B1" s="548"/>
      <c r="C1" s="548"/>
      <c r="D1" s="548"/>
      <c r="E1" s="548"/>
    </row>
    <row r="2" spans="1:5" ht="13.5" x14ac:dyDescent="0.25">
      <c r="A2" s="548" t="s">
        <v>1115</v>
      </c>
      <c r="B2" s="548"/>
      <c r="C2" s="548"/>
      <c r="D2" s="548"/>
      <c r="E2" s="548"/>
    </row>
    <row r="3" spans="1:5" ht="13.5" x14ac:dyDescent="0.25">
      <c r="A3" s="548" t="s">
        <v>717</v>
      </c>
      <c r="B3" s="548"/>
      <c r="C3" s="548"/>
      <c r="D3" s="548"/>
      <c r="E3" s="548"/>
    </row>
    <row r="4" spans="1:5" ht="13.5" x14ac:dyDescent="0.25">
      <c r="A4" s="548"/>
      <c r="B4" s="548"/>
      <c r="C4" s="548"/>
      <c r="D4" s="548"/>
      <c r="E4" s="548"/>
    </row>
    <row r="5" spans="1:5" ht="13.5" x14ac:dyDescent="0.25">
      <c r="A5" s="552" t="s">
        <v>1234</v>
      </c>
      <c r="B5" s="552"/>
      <c r="C5" s="552"/>
      <c r="D5" s="552"/>
      <c r="E5" s="552"/>
    </row>
    <row r="6" spans="1:5" s="376" customFormat="1" ht="37.5" customHeight="1" x14ac:dyDescent="0.25">
      <c r="A6" s="548" t="s">
        <v>706</v>
      </c>
      <c r="B6" s="587" t="s">
        <v>678</v>
      </c>
      <c r="C6" s="548" t="str">
        <f>'5'!C6</f>
        <v xml:space="preserve"> Year Ended 31st December, 2021</v>
      </c>
      <c r="D6" s="548"/>
      <c r="E6" s="548"/>
    </row>
    <row r="7" spans="1:5" s="376" customFormat="1" ht="13.5" x14ac:dyDescent="0.25">
      <c r="A7" s="548"/>
      <c r="B7" s="587"/>
      <c r="C7" s="378" t="s">
        <v>762</v>
      </c>
      <c r="D7" s="378" t="s">
        <v>763</v>
      </c>
      <c r="E7" s="377" t="s">
        <v>764</v>
      </c>
    </row>
    <row r="8" spans="1:5" s="379" customFormat="1" ht="13.5" x14ac:dyDescent="0.25">
      <c r="A8" s="404">
        <v>1</v>
      </c>
      <c r="B8" s="375" t="s">
        <v>1235</v>
      </c>
      <c r="C8" s="440">
        <v>7210439.9100000001</v>
      </c>
      <c r="D8" s="440">
        <v>11598000</v>
      </c>
      <c r="E8" s="440">
        <v>4387560.09</v>
      </c>
    </row>
    <row r="9" spans="1:5" s="380" customFormat="1" x14ac:dyDescent="0.25">
      <c r="A9" s="404">
        <v>2</v>
      </c>
      <c r="B9" s="375" t="s">
        <v>1236</v>
      </c>
      <c r="C9" s="440">
        <v>5800000</v>
      </c>
      <c r="D9" s="440">
        <v>10926000</v>
      </c>
      <c r="E9" s="440">
        <v>5126000</v>
      </c>
    </row>
    <row r="10" spans="1:5" s="380" customFormat="1" x14ac:dyDescent="0.25">
      <c r="A10" s="404">
        <v>3</v>
      </c>
      <c r="B10" s="375" t="s">
        <v>1237</v>
      </c>
      <c r="C10" s="440">
        <v>29569945.100000001</v>
      </c>
      <c r="D10" s="440">
        <v>34050000</v>
      </c>
      <c r="E10" s="440">
        <v>4480054.9000000004</v>
      </c>
    </row>
    <row r="11" spans="1:5" s="380" customFormat="1" ht="25.5" x14ac:dyDescent="0.25">
      <c r="A11" s="404">
        <v>4</v>
      </c>
      <c r="B11" s="375" t="s">
        <v>1238</v>
      </c>
      <c r="C11" s="440">
        <v>65978029.420000002</v>
      </c>
      <c r="D11" s="440">
        <v>35000000</v>
      </c>
      <c r="E11" s="440">
        <v>-30978029</v>
      </c>
    </row>
    <row r="12" spans="1:5" s="380" customFormat="1" x14ac:dyDescent="0.25">
      <c r="A12" s="404">
        <v>5</v>
      </c>
      <c r="B12" s="375" t="s">
        <v>1239</v>
      </c>
      <c r="C12" s="440">
        <v>49666670</v>
      </c>
      <c r="D12" s="440">
        <v>27665000</v>
      </c>
      <c r="E12" s="440">
        <v>-22001650</v>
      </c>
    </row>
    <row r="13" spans="1:5" s="380" customFormat="1" ht="25.5" x14ac:dyDescent="0.25">
      <c r="A13" s="404">
        <v>6</v>
      </c>
      <c r="B13" s="375" t="s">
        <v>1240</v>
      </c>
      <c r="C13" s="440">
        <v>72264411.359999999</v>
      </c>
      <c r="D13" s="440">
        <v>7000000</v>
      </c>
      <c r="E13" s="440">
        <v>-65264411.359999999</v>
      </c>
    </row>
    <row r="14" spans="1:5" s="380" customFormat="1" x14ac:dyDescent="0.25">
      <c r="A14" s="404">
        <v>7</v>
      </c>
      <c r="B14" s="375" t="s">
        <v>1241</v>
      </c>
      <c r="C14" s="440">
        <v>47499605.390000001</v>
      </c>
      <c r="D14" s="440">
        <v>20830000</v>
      </c>
      <c r="E14" s="440">
        <v>-26669605.390000001</v>
      </c>
    </row>
    <row r="15" spans="1:5" s="380" customFormat="1" x14ac:dyDescent="0.25">
      <c r="A15" s="404">
        <v>8</v>
      </c>
      <c r="B15" s="375" t="s">
        <v>1242</v>
      </c>
      <c r="C15" s="440">
        <v>278778016.91000003</v>
      </c>
      <c r="D15" s="440">
        <v>6880000</v>
      </c>
      <c r="E15" s="440">
        <v>-271898016.91000003</v>
      </c>
    </row>
    <row r="16" spans="1:5" s="380" customFormat="1" x14ac:dyDescent="0.25">
      <c r="A16" s="404">
        <v>9</v>
      </c>
      <c r="B16" s="375" t="s">
        <v>1243</v>
      </c>
      <c r="C16" s="440">
        <v>30731751.890000001</v>
      </c>
      <c r="D16" s="440">
        <v>32500000</v>
      </c>
      <c r="E16" s="440">
        <v>1768248.11</v>
      </c>
    </row>
    <row r="17" spans="1:5" s="407" customFormat="1" ht="13.5" x14ac:dyDescent="0.25">
      <c r="A17" s="375"/>
      <c r="B17" s="399" t="s">
        <v>657</v>
      </c>
      <c r="C17" s="441">
        <v>587498869.98000002</v>
      </c>
      <c r="D17" s="441">
        <v>186449020</v>
      </c>
      <c r="E17" s="441">
        <v>-401049849.56</v>
      </c>
    </row>
    <row r="18" spans="1:5" ht="15" customHeight="1" x14ac:dyDescent="0.25">
      <c r="A18" s="549"/>
      <c r="B18" s="549"/>
      <c r="C18" s="549"/>
      <c r="D18" s="549"/>
      <c r="E18" s="549"/>
    </row>
    <row r="19" spans="1:5" ht="18.75" customHeight="1" x14ac:dyDescent="0.25">
      <c r="A19" s="573"/>
      <c r="B19" s="573"/>
      <c r="C19" s="573"/>
      <c r="D19" s="573"/>
      <c r="E19" s="573"/>
    </row>
  </sheetData>
  <mergeCells count="10">
    <mergeCell ref="A1:E1"/>
    <mergeCell ref="A2:E2"/>
    <mergeCell ref="A3:E3"/>
    <mergeCell ref="A4:E4"/>
    <mergeCell ref="A5:E5"/>
    <mergeCell ref="A18:E18"/>
    <mergeCell ref="A19:E19"/>
    <mergeCell ref="A6:A7"/>
    <mergeCell ref="B6:B7"/>
    <mergeCell ref="C6:E6"/>
  </mergeCells>
  <pageMargins left="0.45" right="0.2" top="0.5" bottom="0" header="0" footer="0"/>
  <pageSetup paperSize="9" fitToWidth="0"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7817F-AA60-4D3C-BA46-1F5D16D273DD}">
  <dimension ref="A1"/>
  <sheetViews>
    <sheetView workbookViewId="0"/>
  </sheetViews>
  <sheetFormatPr defaultRowHeight="15" x14ac:dyDescent="0.25"/>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E1D03-4163-4708-91B7-00B1B497519D}">
  <dimension ref="A1"/>
  <sheetViews>
    <sheetView workbookViewId="0"/>
  </sheetViews>
  <sheetFormatPr defaultRowHeight="15" x14ac:dyDescent="0.25"/>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K11"/>
  <sheetViews>
    <sheetView topLeftCell="A2" zoomScaleSheetLayoutView="100" workbookViewId="0">
      <selection activeCell="A4" sqref="A4:K4"/>
    </sheetView>
  </sheetViews>
  <sheetFormatPr defaultColWidth="9.140625" defaultRowHeight="14.25" x14ac:dyDescent="0.2"/>
  <cols>
    <col min="1" max="1" width="4.28515625" style="151" bestFit="1" customWidth="1"/>
    <col min="2" max="2" width="6.85546875" style="151" bestFit="1" customWidth="1"/>
    <col min="3" max="3" width="15.5703125" style="151" bestFit="1" customWidth="1"/>
    <col min="4" max="4" width="16.5703125" style="151" bestFit="1" customWidth="1"/>
    <col min="5" max="5" width="14.85546875" style="151" bestFit="1" customWidth="1"/>
    <col min="6" max="6" width="10.85546875" style="151" customWidth="1"/>
    <col min="7" max="7" width="10.140625" style="151" bestFit="1" customWidth="1"/>
    <col min="8" max="8" width="11.140625" style="151" customWidth="1"/>
    <col min="9" max="9" width="12.85546875" style="151" bestFit="1" customWidth="1"/>
    <col min="10" max="10" width="9.42578125" style="151" bestFit="1" customWidth="1"/>
    <col min="11" max="11" width="12.28515625" style="151" bestFit="1" customWidth="1"/>
    <col min="12" max="16384" width="9.140625" style="151"/>
  </cols>
  <sheetData>
    <row r="1" spans="1:11" ht="16.5" thickBot="1" x14ac:dyDescent="0.35">
      <c r="A1" s="683" t="str">
        <f>'10a'!A1:D1</f>
        <v>Kogi Local Government of Kogi State</v>
      </c>
      <c r="B1" s="684"/>
      <c r="C1" s="684"/>
      <c r="D1" s="684"/>
      <c r="E1" s="684"/>
      <c r="F1" s="684"/>
      <c r="G1" s="684"/>
      <c r="H1" s="684"/>
      <c r="I1" s="684"/>
      <c r="J1" s="684"/>
      <c r="K1" s="685"/>
    </row>
    <row r="2" spans="1:11" ht="16.5" thickBot="1" x14ac:dyDescent="0.35">
      <c r="A2" s="683" t="s">
        <v>1070</v>
      </c>
      <c r="B2" s="684"/>
      <c r="C2" s="684"/>
      <c r="D2" s="684"/>
      <c r="E2" s="684"/>
      <c r="F2" s="684"/>
      <c r="G2" s="684"/>
      <c r="H2" s="684"/>
      <c r="I2" s="684"/>
      <c r="J2" s="684"/>
      <c r="K2" s="685"/>
    </row>
    <row r="3" spans="1:11" ht="15.75" x14ac:dyDescent="0.3">
      <c r="A3" s="686" t="s">
        <v>717</v>
      </c>
      <c r="B3" s="687"/>
      <c r="C3" s="687"/>
      <c r="D3" s="687"/>
      <c r="E3" s="687"/>
      <c r="F3" s="687"/>
      <c r="G3" s="687"/>
      <c r="H3" s="687"/>
      <c r="I3" s="687"/>
      <c r="J3" s="687"/>
      <c r="K3" s="688"/>
    </row>
    <row r="4" spans="1:11" s="318" customFormat="1" ht="13.5" x14ac:dyDescent="0.25">
      <c r="A4" s="689" t="s">
        <v>792</v>
      </c>
      <c r="B4" s="689"/>
      <c r="C4" s="689"/>
      <c r="D4" s="689"/>
      <c r="E4" s="689"/>
      <c r="F4" s="689"/>
      <c r="G4" s="689"/>
      <c r="H4" s="689"/>
      <c r="I4" s="689"/>
      <c r="J4" s="689"/>
      <c r="K4" s="689"/>
    </row>
    <row r="5" spans="1:11" s="322" customFormat="1" ht="51.75" customHeight="1" x14ac:dyDescent="0.25">
      <c r="A5" s="319" t="s">
        <v>706</v>
      </c>
      <c r="B5" s="320" t="s">
        <v>736</v>
      </c>
      <c r="C5" s="320" t="s">
        <v>1076</v>
      </c>
      <c r="D5" s="321" t="s">
        <v>735</v>
      </c>
      <c r="E5" s="321" t="s">
        <v>1077</v>
      </c>
      <c r="F5" s="320" t="s">
        <v>1078</v>
      </c>
      <c r="G5" s="320" t="s">
        <v>734</v>
      </c>
      <c r="H5" s="321" t="s">
        <v>1079</v>
      </c>
      <c r="I5" s="321" t="s">
        <v>733</v>
      </c>
      <c r="J5" s="320" t="s">
        <v>732</v>
      </c>
      <c r="K5" s="320" t="s">
        <v>428</v>
      </c>
    </row>
    <row r="6" spans="1:11" s="318" customFormat="1" ht="13.5" x14ac:dyDescent="0.2">
      <c r="A6" s="323">
        <v>1</v>
      </c>
      <c r="B6" s="324"/>
      <c r="C6" s="324"/>
      <c r="D6" s="325"/>
      <c r="E6" s="326"/>
      <c r="F6" s="327"/>
      <c r="G6" s="328"/>
      <c r="H6" s="326"/>
      <c r="I6" s="329"/>
      <c r="J6" s="330"/>
      <c r="K6" s="331">
        <f>I6-J6</f>
        <v>0</v>
      </c>
    </row>
    <row r="7" spans="1:11" s="318" customFormat="1" ht="13.5" x14ac:dyDescent="0.2">
      <c r="A7" s="323">
        <v>2</v>
      </c>
      <c r="B7" s="332"/>
      <c r="C7" s="332"/>
      <c r="D7" s="325"/>
      <c r="E7" s="326"/>
      <c r="F7" s="327"/>
      <c r="G7" s="328"/>
      <c r="H7" s="326"/>
      <c r="I7" s="326"/>
      <c r="J7" s="326"/>
      <c r="K7" s="333">
        <f t="shared" ref="K7" si="0">I7-J7</f>
        <v>0</v>
      </c>
    </row>
    <row r="8" spans="1:11" s="318" customFormat="1" ht="12.75" x14ac:dyDescent="0.2">
      <c r="A8" s="690"/>
      <c r="B8" s="690"/>
      <c r="C8" s="690"/>
      <c r="D8" s="690"/>
      <c r="E8" s="690"/>
      <c r="F8" s="690"/>
      <c r="G8" s="690"/>
      <c r="H8" s="690"/>
      <c r="I8" s="690"/>
      <c r="J8" s="690"/>
      <c r="K8" s="690"/>
    </row>
    <row r="9" spans="1:11" s="318" customFormat="1" ht="13.5" x14ac:dyDescent="0.25">
      <c r="A9" s="691" t="s">
        <v>1</v>
      </c>
      <c r="B9" s="691"/>
      <c r="C9" s="691"/>
      <c r="D9" s="691"/>
      <c r="E9" s="691"/>
      <c r="F9" s="691"/>
      <c r="G9" s="691"/>
      <c r="H9" s="691"/>
      <c r="I9" s="334">
        <f>SUM(I6:I7)</f>
        <v>0</v>
      </c>
      <c r="J9" s="327">
        <f>SUM(J6:J7)</f>
        <v>0</v>
      </c>
      <c r="K9" s="335">
        <f>SUM(K6:K7)</f>
        <v>0</v>
      </c>
    </row>
    <row r="10" spans="1:11" s="318" customFormat="1" ht="12.75" x14ac:dyDescent="0.2">
      <c r="A10" s="681"/>
      <c r="B10" s="681"/>
      <c r="C10" s="681"/>
      <c r="D10" s="681"/>
      <c r="E10" s="681"/>
      <c r="F10" s="681"/>
      <c r="G10" s="681"/>
      <c r="H10" s="681"/>
      <c r="I10" s="681"/>
      <c r="J10" s="681"/>
      <c r="K10" s="681"/>
    </row>
    <row r="11" spans="1:11" s="318" customFormat="1" ht="21" customHeight="1" x14ac:dyDescent="0.2">
      <c r="A11" s="682" t="s">
        <v>775</v>
      </c>
      <c r="B11" s="682"/>
      <c r="C11" s="682"/>
      <c r="D11" s="682"/>
      <c r="E11" s="682"/>
      <c r="F11" s="682"/>
      <c r="G11" s="682"/>
      <c r="H11" s="682"/>
      <c r="I11" s="682"/>
      <c r="J11" s="682"/>
      <c r="K11" s="682"/>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SheetLayoutView="130" workbookViewId="0">
      <selection sqref="A1:D10"/>
    </sheetView>
  </sheetViews>
  <sheetFormatPr defaultColWidth="9.140625" defaultRowHeight="14.25" x14ac:dyDescent="0.2"/>
  <cols>
    <col min="1" max="1" width="5" style="151" customWidth="1"/>
    <col min="2" max="2" width="48.5703125" style="151" customWidth="1"/>
    <col min="3" max="3" width="18" style="151" customWidth="1"/>
    <col min="4" max="4" width="19.7109375" style="151" customWidth="1"/>
    <col min="5" max="16384" width="9.140625" style="151"/>
  </cols>
  <sheetData>
    <row r="1" spans="1:4" ht="15.75" x14ac:dyDescent="0.3">
      <c r="A1" s="694" t="str">
        <f>Note20!A1</f>
        <v>Kogi Local Government of Kogi State</v>
      </c>
      <c r="B1" s="694"/>
      <c r="C1" s="694"/>
      <c r="D1" s="694"/>
    </row>
    <row r="2" spans="1:4" ht="15.75" x14ac:dyDescent="0.3">
      <c r="A2" s="694" t="s">
        <v>1070</v>
      </c>
      <c r="B2" s="694"/>
      <c r="C2" s="694"/>
      <c r="D2" s="694"/>
    </row>
    <row r="3" spans="1:4" ht="15.75" x14ac:dyDescent="0.3">
      <c r="A3" s="694" t="s">
        <v>717</v>
      </c>
      <c r="B3" s="694"/>
      <c r="C3" s="694"/>
      <c r="D3" s="694"/>
    </row>
    <row r="4" spans="1:4" ht="15.75" x14ac:dyDescent="0.3">
      <c r="A4" s="695" t="s">
        <v>981</v>
      </c>
      <c r="B4" s="695"/>
      <c r="C4" s="695"/>
      <c r="D4" s="695"/>
    </row>
    <row r="5" spans="1:4" s="285" customFormat="1" ht="47.25" x14ac:dyDescent="0.25">
      <c r="A5" s="336" t="s">
        <v>706</v>
      </c>
      <c r="B5" s="337" t="s">
        <v>678</v>
      </c>
      <c r="C5" s="338" t="s">
        <v>1069</v>
      </c>
      <c r="D5" s="338" t="str">
        <f>'Note 21'!D6</f>
        <v xml:space="preserve"> Year Ended 31st December, 2020</v>
      </c>
    </row>
    <row r="6" spans="1:4" ht="15.75" x14ac:dyDescent="0.2">
      <c r="A6" s="339">
        <v>1</v>
      </c>
      <c r="B6" s="256" t="s">
        <v>980</v>
      </c>
      <c r="C6" s="340">
        <f>'Note20 (C)'!E20</f>
        <v>10905000</v>
      </c>
      <c r="D6" s="341">
        <v>10905000</v>
      </c>
    </row>
    <row r="7" spans="1:4" x14ac:dyDescent="0.2">
      <c r="A7" s="696"/>
      <c r="B7" s="696"/>
      <c r="C7" s="696"/>
      <c r="D7" s="696"/>
    </row>
    <row r="8" spans="1:4" ht="15.75" x14ac:dyDescent="0.3">
      <c r="A8" s="342" t="s">
        <v>1</v>
      </c>
      <c r="B8" s="342"/>
      <c r="C8" s="343">
        <f>SUM(C6:C6)</f>
        <v>10905000</v>
      </c>
      <c r="D8" s="343">
        <f>SUM(D6:D6)</f>
        <v>10905000</v>
      </c>
    </row>
    <row r="9" spans="1:4" x14ac:dyDescent="0.2">
      <c r="A9" s="692"/>
      <c r="B9" s="692"/>
      <c r="C9" s="692"/>
      <c r="D9" s="692"/>
    </row>
    <row r="10" spans="1:4" ht="21" customHeight="1" x14ac:dyDescent="0.2">
      <c r="A10" s="693" t="s">
        <v>775</v>
      </c>
      <c r="B10" s="693"/>
      <c r="C10" s="693"/>
      <c r="D10" s="693"/>
    </row>
  </sheetData>
  <mergeCells count="7">
    <mergeCell ref="A9:D9"/>
    <mergeCell ref="A10:D10"/>
    <mergeCell ref="A1:D1"/>
    <mergeCell ref="A2:D2"/>
    <mergeCell ref="A3:D3"/>
    <mergeCell ref="A4:D4"/>
    <mergeCell ref="A7:D7"/>
  </mergeCells>
  <pageMargins left="0.2" right="0.2" top="0.75" bottom="0.75" header="0.3" footer="0.3"/>
  <pageSetup scale="5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F22"/>
  <sheetViews>
    <sheetView zoomScaleSheetLayoutView="130" workbookViewId="0">
      <selection activeCell="F8" sqref="F8"/>
    </sheetView>
  </sheetViews>
  <sheetFormatPr defaultColWidth="9.140625" defaultRowHeight="14.25" x14ac:dyDescent="0.2"/>
  <cols>
    <col min="1" max="1" width="5" style="151" customWidth="1"/>
    <col min="2" max="2" width="28.5703125" style="151" customWidth="1"/>
    <col min="3" max="3" width="20.42578125" style="151" customWidth="1"/>
    <col min="4" max="4" width="6.7109375" style="151" customWidth="1"/>
    <col min="5" max="5" width="18.140625" style="151" customWidth="1"/>
    <col min="6" max="6" width="18" style="151" customWidth="1"/>
    <col min="7" max="16384" width="9.140625" style="151"/>
  </cols>
  <sheetData>
    <row r="1" spans="1:6" ht="16.5" thickBot="1" x14ac:dyDescent="0.35">
      <c r="A1" s="683" t="str">
        <f>Note20!A1</f>
        <v>Kogi Local Government of Kogi State</v>
      </c>
      <c r="B1" s="684"/>
      <c r="C1" s="684"/>
      <c r="D1" s="684"/>
      <c r="E1" s="684"/>
      <c r="F1" s="684"/>
    </row>
    <row r="2" spans="1:6" ht="16.5" thickBot="1" x14ac:dyDescent="0.35">
      <c r="A2" s="683" t="s">
        <v>1070</v>
      </c>
      <c r="B2" s="684"/>
      <c r="C2" s="684"/>
      <c r="D2" s="684"/>
      <c r="E2" s="684"/>
      <c r="F2" s="684"/>
    </row>
    <row r="3" spans="1:6" ht="16.5" thickBot="1" x14ac:dyDescent="0.35">
      <c r="A3" s="686" t="s">
        <v>717</v>
      </c>
      <c r="B3" s="687"/>
      <c r="C3" s="687"/>
      <c r="D3" s="687"/>
      <c r="E3" s="687"/>
      <c r="F3" s="687"/>
    </row>
    <row r="4" spans="1:6" ht="16.5" thickBot="1" x14ac:dyDescent="0.35">
      <c r="A4" s="700" t="s">
        <v>1063</v>
      </c>
      <c r="B4" s="701"/>
      <c r="C4" s="701"/>
      <c r="D4" s="701"/>
      <c r="E4" s="701"/>
      <c r="F4" s="702"/>
    </row>
    <row r="5" spans="1:6" s="292" customFormat="1" ht="32.25" thickBot="1" x14ac:dyDescent="0.3">
      <c r="A5" s="286" t="s">
        <v>706</v>
      </c>
      <c r="B5" s="287" t="s">
        <v>678</v>
      </c>
      <c r="C5" s="287" t="s">
        <v>1090</v>
      </c>
      <c r="D5" s="287"/>
      <c r="E5" s="287" t="s">
        <v>1069</v>
      </c>
      <c r="F5" s="288" t="str">
        <f>'Note 21'!D6</f>
        <v xml:space="preserve"> Year Ended 31st December, 2020</v>
      </c>
    </row>
    <row r="6" spans="1:6" ht="28.5" x14ac:dyDescent="0.2">
      <c r="A6" s="176">
        <v>1</v>
      </c>
      <c r="B6" s="254" t="s">
        <v>991</v>
      </c>
      <c r="C6" s="182" t="s">
        <v>992</v>
      </c>
      <c r="D6" s="182" t="s">
        <v>1010</v>
      </c>
      <c r="E6" s="177">
        <v>1700000</v>
      </c>
      <c r="F6" s="177">
        <v>0</v>
      </c>
    </row>
    <row r="7" spans="1:6" ht="28.5" x14ac:dyDescent="0.2">
      <c r="A7" s="178">
        <v>2</v>
      </c>
      <c r="B7" s="255" t="s">
        <v>993</v>
      </c>
      <c r="C7" s="256" t="s">
        <v>994</v>
      </c>
      <c r="D7" s="256" t="s">
        <v>1011</v>
      </c>
      <c r="E7" s="179">
        <v>320000</v>
      </c>
      <c r="F7" s="179">
        <v>0</v>
      </c>
    </row>
    <row r="8" spans="1:6" ht="18.75" customHeight="1" x14ac:dyDescent="0.2">
      <c r="A8" s="178">
        <v>3</v>
      </c>
      <c r="B8" s="255" t="s">
        <v>995</v>
      </c>
      <c r="C8" s="256" t="s">
        <v>996</v>
      </c>
      <c r="D8" s="256" t="s">
        <v>1012</v>
      </c>
      <c r="E8" s="179">
        <v>20000</v>
      </c>
      <c r="F8" s="179">
        <v>0</v>
      </c>
    </row>
    <row r="9" spans="1:6" ht="28.5" x14ac:dyDescent="0.2">
      <c r="A9" s="178">
        <v>4</v>
      </c>
      <c r="B9" s="255" t="s">
        <v>997</v>
      </c>
      <c r="C9" s="256" t="s">
        <v>998</v>
      </c>
      <c r="D9" s="256" t="s">
        <v>1013</v>
      </c>
      <c r="E9" s="179">
        <v>1500000</v>
      </c>
      <c r="F9" s="179">
        <v>0</v>
      </c>
    </row>
    <row r="10" spans="1:6" ht="28.5" x14ac:dyDescent="0.2">
      <c r="A10" s="178">
        <v>5</v>
      </c>
      <c r="B10" s="255" t="s">
        <v>993</v>
      </c>
      <c r="C10" s="256" t="s">
        <v>999</v>
      </c>
      <c r="D10" s="256" t="s">
        <v>1014</v>
      </c>
      <c r="E10" s="179">
        <v>1900000</v>
      </c>
      <c r="F10" s="179">
        <v>0</v>
      </c>
    </row>
    <row r="11" spans="1:6" ht="28.5" x14ac:dyDescent="0.2">
      <c r="A11" s="178">
        <v>6</v>
      </c>
      <c r="B11" s="255" t="s">
        <v>1000</v>
      </c>
      <c r="C11" s="256" t="s">
        <v>996</v>
      </c>
      <c r="D11" s="256" t="s">
        <v>1015</v>
      </c>
      <c r="E11" s="179">
        <v>15000</v>
      </c>
      <c r="F11" s="179">
        <v>0</v>
      </c>
    </row>
    <row r="12" spans="1:6" ht="28.5" x14ac:dyDescent="0.2">
      <c r="A12" s="178">
        <v>7</v>
      </c>
      <c r="B12" s="255" t="s">
        <v>1001</v>
      </c>
      <c r="C12" s="256" t="s">
        <v>1002</v>
      </c>
      <c r="D12" s="256" t="s">
        <v>1016</v>
      </c>
      <c r="E12" s="179">
        <v>1000000</v>
      </c>
      <c r="F12" s="179">
        <v>0</v>
      </c>
    </row>
    <row r="13" spans="1:6" ht="28.5" x14ac:dyDescent="0.2">
      <c r="A13" s="178">
        <v>8</v>
      </c>
      <c r="B13" s="255" t="s">
        <v>997</v>
      </c>
      <c r="C13" s="256" t="s">
        <v>1003</v>
      </c>
      <c r="D13" s="256" t="s">
        <v>1017</v>
      </c>
      <c r="E13" s="179">
        <v>500000</v>
      </c>
      <c r="F13" s="179">
        <v>0</v>
      </c>
    </row>
    <row r="14" spans="1:6" ht="28.5" x14ac:dyDescent="0.2">
      <c r="A14" s="178">
        <v>9</v>
      </c>
      <c r="B14" s="255" t="s">
        <v>997</v>
      </c>
      <c r="C14" s="256" t="s">
        <v>1004</v>
      </c>
      <c r="D14" s="256" t="s">
        <v>1018</v>
      </c>
      <c r="E14" s="179">
        <v>1000000</v>
      </c>
      <c r="F14" s="179">
        <v>0</v>
      </c>
    </row>
    <row r="15" spans="1:6" x14ac:dyDescent="0.2">
      <c r="A15" s="178">
        <v>10</v>
      </c>
      <c r="B15" s="255" t="s">
        <v>997</v>
      </c>
      <c r="C15" s="256" t="s">
        <v>1005</v>
      </c>
      <c r="D15" s="256" t="s">
        <v>1019</v>
      </c>
      <c r="E15" s="179">
        <v>400000</v>
      </c>
      <c r="F15" s="179">
        <v>0</v>
      </c>
    </row>
    <row r="16" spans="1:6" ht="28.5" x14ac:dyDescent="0.2">
      <c r="A16" s="178">
        <v>11</v>
      </c>
      <c r="B16" s="255" t="s">
        <v>1006</v>
      </c>
      <c r="C16" s="256" t="s">
        <v>1007</v>
      </c>
      <c r="D16" s="256" t="s">
        <v>1020</v>
      </c>
      <c r="E16" s="179">
        <v>500000</v>
      </c>
      <c r="F16" s="179">
        <v>0</v>
      </c>
    </row>
    <row r="17" spans="1:6" ht="28.5" x14ac:dyDescent="0.2">
      <c r="A17" s="178">
        <v>12</v>
      </c>
      <c r="B17" s="255" t="s">
        <v>997</v>
      </c>
      <c r="C17" s="256" t="s">
        <v>1008</v>
      </c>
      <c r="D17" s="256" t="s">
        <v>1021</v>
      </c>
      <c r="E17" s="179">
        <v>1650000</v>
      </c>
      <c r="F17" s="179">
        <v>0</v>
      </c>
    </row>
    <row r="18" spans="1:6" ht="29.25" thickBot="1" x14ac:dyDescent="0.25">
      <c r="A18" s="180">
        <v>13</v>
      </c>
      <c r="B18" s="257" t="s">
        <v>997</v>
      </c>
      <c r="C18" s="258" t="s">
        <v>1009</v>
      </c>
      <c r="D18" s="258" t="s">
        <v>1022</v>
      </c>
      <c r="E18" s="181">
        <v>400000</v>
      </c>
      <c r="F18" s="181">
        <v>0</v>
      </c>
    </row>
    <row r="19" spans="1:6" ht="15" thickBot="1" x14ac:dyDescent="0.25">
      <c r="A19" s="703"/>
      <c r="B19" s="704"/>
      <c r="C19" s="705"/>
      <c r="D19" s="705"/>
      <c r="E19" s="705"/>
      <c r="F19" s="706"/>
    </row>
    <row r="20" spans="1:6" ht="16.5" thickBot="1" x14ac:dyDescent="0.35">
      <c r="A20" s="259" t="s">
        <v>1</v>
      </c>
      <c r="B20" s="260"/>
      <c r="C20" s="260"/>
      <c r="D20" s="260"/>
      <c r="E20" s="261">
        <f>SUM(E6:E18)</f>
        <v>10905000</v>
      </c>
      <c r="F20" s="261">
        <f>SUM(F6:F18)</f>
        <v>0</v>
      </c>
    </row>
    <row r="21" spans="1:6" ht="15" thickBot="1" x14ac:dyDescent="0.25">
      <c r="A21" s="707"/>
      <c r="B21" s="708"/>
      <c r="C21" s="709"/>
      <c r="D21" s="709"/>
      <c r="E21" s="709"/>
      <c r="F21" s="710"/>
    </row>
    <row r="22" spans="1:6" ht="21" customHeight="1" thickBot="1" x14ac:dyDescent="0.25">
      <c r="A22" s="697" t="s">
        <v>775</v>
      </c>
      <c r="B22" s="698"/>
      <c r="C22" s="698"/>
      <c r="D22" s="698"/>
      <c r="E22" s="698"/>
      <c r="F22" s="699"/>
    </row>
  </sheetData>
  <mergeCells count="7">
    <mergeCell ref="A22:F22"/>
    <mergeCell ref="A1:F1"/>
    <mergeCell ref="A2:F2"/>
    <mergeCell ref="A3:F3"/>
    <mergeCell ref="A4:F4"/>
    <mergeCell ref="A19:F19"/>
    <mergeCell ref="A21:F21"/>
  </mergeCells>
  <pageMargins left="0.2" right="0.2" top="0.75" bottom="0.75" header="0.3" footer="0.3"/>
  <pageSetup scale="5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1"/>
  <sheetViews>
    <sheetView zoomScaleSheetLayoutView="160" workbookViewId="0">
      <selection activeCell="A5" sqref="A5:D5"/>
    </sheetView>
  </sheetViews>
  <sheetFormatPr defaultColWidth="9.140625" defaultRowHeight="14.25" x14ac:dyDescent="0.2"/>
  <cols>
    <col min="1" max="1" width="7.140625" style="148" customWidth="1"/>
    <col min="2" max="2" width="47.85546875" style="148" customWidth="1"/>
    <col min="3" max="3" width="19.28515625" style="148" customWidth="1"/>
    <col min="4" max="4" width="19.7109375" style="148" customWidth="1"/>
    <col min="5" max="16384" width="9.140625" style="148"/>
  </cols>
  <sheetData>
    <row r="1" spans="1:4" ht="15.75" x14ac:dyDescent="0.3">
      <c r="A1" s="582" t="str">
        <f>Note20!A1</f>
        <v>Kogi Local Government of Kogi State</v>
      </c>
      <c r="B1" s="582"/>
      <c r="C1" s="582"/>
      <c r="D1" s="582"/>
    </row>
    <row r="2" spans="1:4" ht="15.75" x14ac:dyDescent="0.3">
      <c r="A2" s="582" t="s">
        <v>1070</v>
      </c>
      <c r="B2" s="582"/>
      <c r="C2" s="582"/>
      <c r="D2" s="582"/>
    </row>
    <row r="3" spans="1:4" ht="15.75" x14ac:dyDescent="0.3">
      <c r="A3" s="582" t="s">
        <v>717</v>
      </c>
      <c r="B3" s="582"/>
      <c r="C3" s="582"/>
      <c r="D3" s="582"/>
    </row>
    <row r="4" spans="1:4" ht="15.75" x14ac:dyDescent="0.3">
      <c r="A4" s="582"/>
      <c r="B4" s="582"/>
      <c r="C4" s="582"/>
      <c r="D4" s="582"/>
    </row>
    <row r="5" spans="1:4" ht="15.75" x14ac:dyDescent="0.3">
      <c r="A5" s="712" t="s">
        <v>793</v>
      </c>
      <c r="B5" s="712"/>
      <c r="C5" s="712"/>
      <c r="D5" s="712"/>
    </row>
    <row r="6" spans="1:4" s="289" customFormat="1" ht="31.5" x14ac:dyDescent="0.3">
      <c r="A6" s="344" t="s">
        <v>706</v>
      </c>
      <c r="B6" s="344" t="s">
        <v>678</v>
      </c>
      <c r="C6" s="344" t="str">
        <f>'9'!C6</f>
        <v xml:space="preserve"> Year Ended 31st December, 2021</v>
      </c>
      <c r="D6" s="344" t="str">
        <f>'9'!F6</f>
        <v xml:space="preserve"> Year Ended 31st December, 2020</v>
      </c>
    </row>
    <row r="7" spans="1:4" x14ac:dyDescent="0.2">
      <c r="A7" s="309">
        <v>1</v>
      </c>
      <c r="B7" s="227" t="s">
        <v>751</v>
      </c>
      <c r="C7" s="345"/>
      <c r="D7" s="345"/>
    </row>
    <row r="8" spans="1:4" x14ac:dyDescent="0.2">
      <c r="A8" s="713"/>
      <c r="B8" s="713"/>
      <c r="C8" s="713"/>
      <c r="D8" s="713"/>
    </row>
    <row r="9" spans="1:4" ht="15.75" x14ac:dyDescent="0.3">
      <c r="A9" s="582" t="s">
        <v>427</v>
      </c>
      <c r="B9" s="582"/>
      <c r="C9" s="346"/>
      <c r="D9" s="346"/>
    </row>
    <row r="10" spans="1:4" x14ac:dyDescent="0.2">
      <c r="A10" s="713"/>
      <c r="B10" s="713"/>
      <c r="C10" s="713"/>
      <c r="D10" s="713"/>
    </row>
    <row r="11" spans="1:4" ht="33" customHeight="1" x14ac:dyDescent="0.2">
      <c r="A11" s="711" t="s">
        <v>1067</v>
      </c>
      <c r="B11" s="711"/>
      <c r="C11" s="711"/>
      <c r="D11" s="711"/>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I21"/>
  <sheetViews>
    <sheetView zoomScaleSheetLayoutView="96" workbookViewId="0">
      <selection activeCell="A10" sqref="A10:B10"/>
    </sheetView>
  </sheetViews>
  <sheetFormatPr defaultColWidth="9.140625" defaultRowHeight="14.25" x14ac:dyDescent="0.2"/>
  <cols>
    <col min="1" max="1" width="5.7109375" style="151" customWidth="1"/>
    <col min="2" max="2" width="33.42578125" style="151" customWidth="1"/>
    <col min="3" max="3" width="13.85546875" style="151" customWidth="1"/>
    <col min="4" max="4" width="8.85546875" style="151" customWidth="1"/>
    <col min="5" max="5" width="14.5703125" style="151" customWidth="1"/>
    <col min="6" max="6" width="14.85546875" style="151" customWidth="1"/>
    <col min="7" max="7" width="14" style="168" customWidth="1"/>
    <col min="8" max="8" width="9.140625" style="151"/>
    <col min="9" max="9" width="9.7109375" style="151" customWidth="1"/>
    <col min="10" max="16384" width="9.140625" style="151"/>
  </cols>
  <sheetData>
    <row r="1" spans="1:7" ht="16.5" thickBot="1" x14ac:dyDescent="0.35">
      <c r="A1" s="683" t="str">
        <f>'Note 21'!A1:D1</f>
        <v>Kogi Local Government of Kogi State</v>
      </c>
      <c r="B1" s="684"/>
      <c r="C1" s="684"/>
      <c r="D1" s="684"/>
      <c r="E1" s="684"/>
      <c r="F1" s="684"/>
      <c r="G1" s="685"/>
    </row>
    <row r="2" spans="1:7" ht="16.5" thickBot="1" x14ac:dyDescent="0.35">
      <c r="A2" s="683" t="s">
        <v>1070</v>
      </c>
      <c r="B2" s="684"/>
      <c r="C2" s="684"/>
      <c r="D2" s="684"/>
      <c r="E2" s="684"/>
      <c r="F2" s="684"/>
      <c r="G2" s="685"/>
    </row>
    <row r="3" spans="1:7" ht="16.5" thickBot="1" x14ac:dyDescent="0.35">
      <c r="A3" s="683" t="s">
        <v>717</v>
      </c>
      <c r="B3" s="684"/>
      <c r="C3" s="684"/>
      <c r="D3" s="684"/>
      <c r="E3" s="684"/>
      <c r="F3" s="684"/>
      <c r="G3" s="685"/>
    </row>
    <row r="4" spans="1:7" ht="16.5" thickBot="1" x14ac:dyDescent="0.35">
      <c r="A4" s="683"/>
      <c r="B4" s="684"/>
      <c r="C4" s="684"/>
      <c r="D4" s="684"/>
      <c r="E4" s="684"/>
      <c r="F4" s="684"/>
      <c r="G4" s="685"/>
    </row>
    <row r="5" spans="1:7" ht="16.5" thickBot="1" x14ac:dyDescent="0.35">
      <c r="A5" s="700" t="s">
        <v>796</v>
      </c>
      <c r="B5" s="701"/>
      <c r="C5" s="701"/>
      <c r="D5" s="701"/>
      <c r="E5" s="701"/>
      <c r="F5" s="701"/>
      <c r="G5" s="702"/>
    </row>
    <row r="6" spans="1:7" s="347" customFormat="1" ht="63.75" thickBot="1" x14ac:dyDescent="0.25">
      <c r="A6" s="727" t="s">
        <v>728</v>
      </c>
      <c r="B6" s="728"/>
      <c r="C6" s="290" t="s">
        <v>1080</v>
      </c>
      <c r="D6" s="290" t="s">
        <v>726</v>
      </c>
      <c r="E6" s="290" t="s">
        <v>1081</v>
      </c>
      <c r="F6" s="290" t="s">
        <v>1082</v>
      </c>
      <c r="G6" s="293" t="s">
        <v>703</v>
      </c>
    </row>
    <row r="7" spans="1:7" ht="16.5" thickBot="1" x14ac:dyDescent="0.25">
      <c r="A7" s="729" t="s">
        <v>729</v>
      </c>
      <c r="B7" s="730"/>
      <c r="C7" s="239"/>
      <c r="D7" s="240"/>
      <c r="E7" s="240"/>
      <c r="F7" s="240"/>
      <c r="G7" s="294"/>
    </row>
    <row r="8" spans="1:7" ht="39.75" customHeight="1" thickBot="1" x14ac:dyDescent="0.25">
      <c r="A8" s="241">
        <v>1</v>
      </c>
      <c r="B8" s="242"/>
      <c r="C8" s="243">
        <v>0</v>
      </c>
      <c r="D8" s="243">
        <v>0</v>
      </c>
      <c r="E8" s="243">
        <v>0</v>
      </c>
      <c r="F8" s="243">
        <v>0</v>
      </c>
      <c r="G8" s="295">
        <f>E8-F8</f>
        <v>0</v>
      </c>
    </row>
    <row r="9" spans="1:7" ht="15" thickBot="1" x14ac:dyDescent="0.25">
      <c r="A9" s="731"/>
      <c r="B9" s="732"/>
      <c r="C9" s="732"/>
      <c r="D9" s="732"/>
      <c r="E9" s="732"/>
      <c r="F9" s="732"/>
      <c r="G9" s="733"/>
    </row>
    <row r="10" spans="1:7" ht="16.5" thickBot="1" x14ac:dyDescent="0.35">
      <c r="A10" s="734" t="s">
        <v>730</v>
      </c>
      <c r="B10" s="735"/>
      <c r="C10" s="244">
        <f>SUM(C8)</f>
        <v>0</v>
      </c>
      <c r="D10" s="245"/>
      <c r="E10" s="244">
        <f>SUM(E8)</f>
        <v>0</v>
      </c>
      <c r="F10" s="244">
        <f>SUM(F8)</f>
        <v>0</v>
      </c>
      <c r="G10" s="296"/>
    </row>
    <row r="11" spans="1:7" ht="16.5" thickBot="1" x14ac:dyDescent="0.35">
      <c r="A11" s="736"/>
      <c r="B11" s="737"/>
      <c r="C11" s="737"/>
      <c r="D11" s="737"/>
      <c r="E11" s="737"/>
      <c r="F11" s="737"/>
      <c r="G11" s="738"/>
    </row>
    <row r="12" spans="1:7" ht="15.75" x14ac:dyDescent="0.3">
      <c r="A12" s="739" t="s">
        <v>731</v>
      </c>
      <c r="B12" s="740"/>
      <c r="C12" s="246"/>
      <c r="D12" s="172"/>
      <c r="E12" s="172"/>
      <c r="F12" s="172"/>
      <c r="G12" s="297"/>
    </row>
    <row r="13" spans="1:7" x14ac:dyDescent="0.2">
      <c r="A13" s="247">
        <v>2</v>
      </c>
      <c r="B13" s="175"/>
      <c r="C13" s="174"/>
      <c r="D13" s="248"/>
      <c r="E13" s="175"/>
      <c r="F13" s="249">
        <f>D13*E13</f>
        <v>0</v>
      </c>
      <c r="G13" s="298">
        <v>0</v>
      </c>
    </row>
    <row r="14" spans="1:7" x14ac:dyDescent="0.2">
      <c r="A14" s="247">
        <f>A13+1</f>
        <v>3</v>
      </c>
      <c r="B14" s="175"/>
      <c r="C14" s="175"/>
      <c r="D14" s="248"/>
      <c r="E14" s="175"/>
      <c r="F14" s="249">
        <f t="shared" ref="F14:F15" si="0">D14*E14</f>
        <v>0</v>
      </c>
      <c r="G14" s="298">
        <f t="shared" ref="G14:G15" si="1">F14-C14</f>
        <v>0</v>
      </c>
    </row>
    <row r="15" spans="1:7" ht="15" thickBot="1" x14ac:dyDescent="0.25">
      <c r="A15" s="247">
        <f t="shared" ref="A15" si="2">A14+1</f>
        <v>4</v>
      </c>
      <c r="B15" s="175"/>
      <c r="C15" s="174"/>
      <c r="D15" s="248"/>
      <c r="E15" s="175"/>
      <c r="F15" s="249">
        <f t="shared" si="0"/>
        <v>0</v>
      </c>
      <c r="G15" s="298">
        <f t="shared" si="1"/>
        <v>0</v>
      </c>
    </row>
    <row r="16" spans="1:7" ht="15" thickBot="1" x14ac:dyDescent="0.25">
      <c r="A16" s="716"/>
      <c r="B16" s="717"/>
      <c r="C16" s="717"/>
      <c r="D16" s="717"/>
      <c r="E16" s="717"/>
      <c r="F16" s="717"/>
      <c r="G16" s="718"/>
    </row>
    <row r="17" spans="1:9" ht="16.5" thickBot="1" x14ac:dyDescent="0.35">
      <c r="A17" s="714" t="s">
        <v>659</v>
      </c>
      <c r="B17" s="715"/>
      <c r="C17" s="250">
        <f>SUM(C13:C15)</f>
        <v>0</v>
      </c>
      <c r="D17" s="250"/>
      <c r="E17" s="250"/>
      <c r="F17" s="250">
        <f>SUM(F13:F15)</f>
        <v>0</v>
      </c>
      <c r="G17" s="299">
        <f>SUM(G13:G15)</f>
        <v>0</v>
      </c>
      <c r="I17" s="155"/>
    </row>
    <row r="18" spans="1:9" ht="12" customHeight="1" thickBot="1" x14ac:dyDescent="0.25">
      <c r="A18" s="716"/>
      <c r="B18" s="717"/>
      <c r="C18" s="717"/>
      <c r="D18" s="717"/>
      <c r="E18" s="717"/>
      <c r="F18" s="717"/>
      <c r="G18" s="718"/>
    </row>
    <row r="19" spans="1:9" ht="16.5" thickBot="1" x14ac:dyDescent="0.35">
      <c r="A19" s="719" t="s">
        <v>727</v>
      </c>
      <c r="B19" s="720"/>
      <c r="C19" s="251">
        <f>C17+C10</f>
        <v>0</v>
      </c>
      <c r="D19" s="251"/>
      <c r="E19" s="251"/>
      <c r="F19" s="252">
        <f>F17+F10</f>
        <v>0</v>
      </c>
      <c r="G19" s="299">
        <f>G17</f>
        <v>0</v>
      </c>
      <c r="I19" s="291"/>
    </row>
    <row r="20" spans="1:9" ht="15" thickBot="1" x14ac:dyDescent="0.25">
      <c r="A20" s="721"/>
      <c r="B20" s="722"/>
      <c r="C20" s="722"/>
      <c r="D20" s="722"/>
      <c r="E20" s="722"/>
      <c r="F20" s="722"/>
      <c r="G20" s="723"/>
    </row>
    <row r="21" spans="1:9" ht="51.75" customHeight="1" thickBot="1" x14ac:dyDescent="0.25">
      <c r="A21" s="724" t="s">
        <v>1086</v>
      </c>
      <c r="B21" s="725"/>
      <c r="C21" s="725"/>
      <c r="D21" s="725"/>
      <c r="E21" s="725"/>
      <c r="F21" s="725"/>
      <c r="G21" s="726"/>
    </row>
  </sheetData>
  <mergeCells count="17">
    <mergeCell ref="A16:G16"/>
    <mergeCell ref="A1:G1"/>
    <mergeCell ref="A2:G2"/>
    <mergeCell ref="A3:G3"/>
    <mergeCell ref="A4:G4"/>
    <mergeCell ref="A5:G5"/>
    <mergeCell ref="A6:B6"/>
    <mergeCell ref="A7:B7"/>
    <mergeCell ref="A9:G9"/>
    <mergeCell ref="A10:B10"/>
    <mergeCell ref="A11:G11"/>
    <mergeCell ref="A12:B12"/>
    <mergeCell ref="A17:B17"/>
    <mergeCell ref="A18:G18"/>
    <mergeCell ref="A19:B19"/>
    <mergeCell ref="A20:G20"/>
    <mergeCell ref="A21:G21"/>
  </mergeCells>
  <pageMargins left="0.7" right="0.7" top="0.75" bottom="0.75" header="0.3" footer="0.3"/>
  <pageSetup scale="61" orientation="portrait" horizontalDpi="4294967292"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741" t="s">
        <v>965</v>
      </c>
      <c r="B1" s="741"/>
      <c r="C1" s="741"/>
      <c r="D1" s="741"/>
      <c r="E1" s="741"/>
      <c r="F1" s="741"/>
    </row>
    <row r="2" spans="1:8" x14ac:dyDescent="0.25">
      <c r="A2" s="123" t="s">
        <v>966</v>
      </c>
      <c r="B2" s="124" t="s">
        <v>718</v>
      </c>
      <c r="C2" s="124" t="s">
        <v>967</v>
      </c>
      <c r="D2" s="124" t="s">
        <v>968</v>
      </c>
      <c r="E2" s="124" t="s">
        <v>969</v>
      </c>
      <c r="F2" s="124" t="s">
        <v>657</v>
      </c>
    </row>
    <row r="3" spans="1:8" x14ac:dyDescent="0.25">
      <c r="A3" s="123" t="s">
        <v>970</v>
      </c>
      <c r="B3" s="123"/>
      <c r="C3" s="123"/>
      <c r="D3" s="125">
        <v>5303973248</v>
      </c>
      <c r="E3" s="123"/>
      <c r="F3" s="125">
        <f t="shared" ref="F3:F9" si="0">SUM(B3:E3)</f>
        <v>5303973248</v>
      </c>
    </row>
    <row r="4" spans="1:8" x14ac:dyDescent="0.25">
      <c r="A4" s="123" t="s">
        <v>971</v>
      </c>
      <c r="B4" s="125">
        <v>31842521</v>
      </c>
      <c r="C4" s="123"/>
      <c r="D4" s="125">
        <v>7750000000</v>
      </c>
      <c r="E4" s="123"/>
      <c r="F4" s="125">
        <f t="shared" si="0"/>
        <v>7781842521</v>
      </c>
    </row>
    <row r="5" spans="1:8" x14ac:dyDescent="0.25">
      <c r="A5" s="123" t="s">
        <v>972</v>
      </c>
      <c r="B5" s="123"/>
      <c r="C5" s="123"/>
      <c r="D5" s="125">
        <v>800000000</v>
      </c>
      <c r="E5" s="123"/>
      <c r="F5" s="125">
        <f t="shared" si="0"/>
        <v>800000000</v>
      </c>
    </row>
    <row r="6" spans="1:8" x14ac:dyDescent="0.25">
      <c r="A6" s="123" t="s">
        <v>973</v>
      </c>
      <c r="B6" s="123"/>
      <c r="C6" s="125">
        <v>2830000000</v>
      </c>
      <c r="D6" s="123"/>
      <c r="E6" s="123"/>
      <c r="F6" s="125">
        <f t="shared" si="0"/>
        <v>2830000000</v>
      </c>
    </row>
    <row r="7" spans="1:8" x14ac:dyDescent="0.25">
      <c r="A7" s="123" t="s">
        <v>974</v>
      </c>
      <c r="B7" s="125">
        <v>740799015</v>
      </c>
      <c r="C7" s="123"/>
      <c r="D7" s="123"/>
      <c r="E7" s="125">
        <v>700000000</v>
      </c>
      <c r="F7" s="125">
        <f t="shared" si="0"/>
        <v>1440799015</v>
      </c>
    </row>
    <row r="8" spans="1:8" x14ac:dyDescent="0.25">
      <c r="A8" s="123" t="s">
        <v>975</v>
      </c>
      <c r="B8" s="126">
        <v>583421290</v>
      </c>
      <c r="C8" s="127">
        <v>2566412367</v>
      </c>
      <c r="D8" s="128"/>
      <c r="E8" s="128"/>
      <c r="F8" s="126">
        <f t="shared" si="0"/>
        <v>3149833657</v>
      </c>
    </row>
    <row r="9" spans="1:8" x14ac:dyDescent="0.25">
      <c r="A9" s="129" t="s">
        <v>657</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675</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976</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34"/>
  <sheetViews>
    <sheetView showGridLines="0" topLeftCell="A19" zoomScaleSheetLayoutView="100" workbookViewId="0">
      <selection activeCell="A31" sqref="A31"/>
    </sheetView>
  </sheetViews>
  <sheetFormatPr defaultColWidth="19.42578125" defaultRowHeight="12.75" x14ac:dyDescent="0.25"/>
  <cols>
    <col min="1" max="1" width="5" style="385" customWidth="1"/>
    <col min="2" max="2" width="3.7109375" style="385" customWidth="1"/>
    <col min="3" max="3" width="42.140625" style="385" customWidth="1"/>
    <col min="4" max="4" width="6.5703125" style="385" customWidth="1"/>
    <col min="5" max="5" width="16.85546875" style="409" customWidth="1"/>
    <col min="6" max="6" width="17.42578125" style="409" customWidth="1"/>
    <col min="7" max="16384" width="19.42578125" style="385"/>
  </cols>
  <sheetData>
    <row r="1" spans="1:6" ht="13.5" x14ac:dyDescent="0.25">
      <c r="A1" s="548" t="s">
        <v>1124</v>
      </c>
      <c r="B1" s="548"/>
      <c r="C1" s="548"/>
      <c r="D1" s="548"/>
      <c r="E1" s="548"/>
      <c r="F1" s="548"/>
    </row>
    <row r="2" spans="1:6" ht="13.5" x14ac:dyDescent="0.25">
      <c r="A2" s="548" t="s">
        <v>1115</v>
      </c>
      <c r="B2" s="548"/>
      <c r="C2" s="548"/>
      <c r="D2" s="548"/>
      <c r="E2" s="548"/>
      <c r="F2" s="548"/>
    </row>
    <row r="3" spans="1:6" ht="13.5" x14ac:dyDescent="0.25">
      <c r="A3" s="548" t="s">
        <v>711</v>
      </c>
      <c r="B3" s="548"/>
      <c r="C3" s="548"/>
      <c r="D3" s="548"/>
      <c r="E3" s="548"/>
      <c r="F3" s="548"/>
    </row>
    <row r="4" spans="1:6" x14ac:dyDescent="0.25">
      <c r="A4" s="549"/>
      <c r="B4" s="549"/>
      <c r="C4" s="549"/>
      <c r="D4" s="549"/>
      <c r="E4" s="549"/>
      <c r="F4" s="549"/>
    </row>
    <row r="5" spans="1:6" s="375" customFormat="1" ht="40.5" x14ac:dyDescent="0.25">
      <c r="A5" s="555"/>
      <c r="B5" s="555"/>
      <c r="C5" s="555"/>
      <c r="D5" s="373" t="s">
        <v>619</v>
      </c>
      <c r="E5" s="374" t="s">
        <v>1116</v>
      </c>
      <c r="F5" s="374" t="s">
        <v>1093</v>
      </c>
    </row>
    <row r="6" spans="1:6" ht="13.5" x14ac:dyDescent="0.25">
      <c r="A6" s="552" t="s">
        <v>653</v>
      </c>
      <c r="B6" s="552"/>
      <c r="C6" s="552"/>
      <c r="D6" s="379"/>
      <c r="E6" s="556"/>
      <c r="F6" s="556"/>
    </row>
    <row r="7" spans="1:6" x14ac:dyDescent="0.25">
      <c r="A7" s="549"/>
      <c r="B7" s="550" t="s">
        <v>0</v>
      </c>
      <c r="C7" s="550"/>
      <c r="D7" s="376">
        <v>1</v>
      </c>
      <c r="E7" s="420">
        <v>1237834526</v>
      </c>
      <c r="F7" s="420">
        <v>1291341930</v>
      </c>
    </row>
    <row r="8" spans="1:6" x14ac:dyDescent="0.25">
      <c r="A8" s="549"/>
      <c r="B8" s="553" t="s">
        <v>2</v>
      </c>
      <c r="C8" s="553"/>
      <c r="D8" s="376">
        <v>2</v>
      </c>
      <c r="E8" s="420">
        <v>609601508</v>
      </c>
      <c r="F8" s="420">
        <v>436190205</v>
      </c>
    </row>
    <row r="9" spans="1:6" x14ac:dyDescent="0.25">
      <c r="A9" s="549"/>
      <c r="B9" s="553" t="s">
        <v>3</v>
      </c>
      <c r="C9" s="553"/>
      <c r="D9" s="376">
        <v>3</v>
      </c>
      <c r="E9" s="420">
        <v>36036914</v>
      </c>
      <c r="F9" s="420">
        <v>19288900</v>
      </c>
    </row>
    <row r="10" spans="1:6" x14ac:dyDescent="0.25">
      <c r="A10" s="549"/>
      <c r="B10" s="553" t="s">
        <v>1094</v>
      </c>
      <c r="C10" s="553"/>
      <c r="D10" s="376"/>
      <c r="E10" s="421" t="s">
        <v>1091</v>
      </c>
      <c r="F10" s="421">
        <v>75000</v>
      </c>
    </row>
    <row r="11" spans="1:6" x14ac:dyDescent="0.25">
      <c r="A11" s="549"/>
      <c r="B11" s="553" t="s">
        <v>212</v>
      </c>
      <c r="C11" s="553"/>
      <c r="D11" s="376"/>
      <c r="E11" s="409">
        <v>0</v>
      </c>
      <c r="F11" s="409">
        <f>Note13!D12</f>
        <v>0</v>
      </c>
    </row>
    <row r="12" spans="1:6" ht="13.5" x14ac:dyDescent="0.25">
      <c r="A12" s="407" t="s">
        <v>701</v>
      </c>
      <c r="D12" s="376"/>
      <c r="E12" s="416">
        <f>SUM(E7:E11)</f>
        <v>1883472948</v>
      </c>
      <c r="F12" s="416">
        <f>SUM(F7:F11)</f>
        <v>1746896035</v>
      </c>
    </row>
    <row r="13" spans="1:6" x14ac:dyDescent="0.25">
      <c r="A13" s="549"/>
      <c r="B13" s="549"/>
      <c r="C13" s="549"/>
      <c r="D13" s="549"/>
    </row>
    <row r="14" spans="1:6" ht="13.5" x14ac:dyDescent="0.25">
      <c r="A14" s="552" t="s">
        <v>690</v>
      </c>
      <c r="B14" s="552"/>
      <c r="C14" s="552"/>
      <c r="D14" s="377"/>
    </row>
    <row r="15" spans="1:6" x14ac:dyDescent="0.25">
      <c r="A15" s="549"/>
      <c r="B15" s="553" t="s">
        <v>213</v>
      </c>
      <c r="C15" s="553"/>
      <c r="D15" s="404">
        <v>4</v>
      </c>
      <c r="E15" s="420">
        <v>635038421</v>
      </c>
      <c r="F15" s="420">
        <v>883834601</v>
      </c>
    </row>
    <row r="16" spans="1:6" x14ac:dyDescent="0.25">
      <c r="A16" s="549"/>
      <c r="B16" s="553" t="s">
        <v>215</v>
      </c>
      <c r="C16" s="553"/>
      <c r="D16" s="404">
        <v>5</v>
      </c>
      <c r="E16" s="420">
        <v>227571218</v>
      </c>
      <c r="F16" s="420">
        <v>89818534</v>
      </c>
    </row>
    <row r="17" spans="1:7" x14ac:dyDescent="0.25">
      <c r="A17" s="549"/>
      <c r="B17" s="553" t="s">
        <v>433</v>
      </c>
      <c r="C17" s="553"/>
      <c r="D17" s="404">
        <v>6</v>
      </c>
      <c r="E17" s="420">
        <v>932379188</v>
      </c>
      <c r="F17" s="420">
        <v>817863112</v>
      </c>
    </row>
    <row r="18" spans="1:7" x14ac:dyDescent="0.25">
      <c r="A18" s="549"/>
      <c r="B18" s="553" t="s">
        <v>432</v>
      </c>
      <c r="C18" s="553"/>
      <c r="D18" s="404">
        <v>7</v>
      </c>
      <c r="E18" s="420">
        <v>404043842</v>
      </c>
      <c r="F18" s="420">
        <v>413747593</v>
      </c>
    </row>
    <row r="19" spans="1:7" x14ac:dyDescent="0.25">
      <c r="A19" s="549"/>
      <c r="B19" s="553"/>
      <c r="C19" s="553"/>
      <c r="D19" s="376"/>
      <c r="E19" s="409">
        <f>-Note22!G19</f>
        <v>0</v>
      </c>
      <c r="F19" s="409">
        <f>-Note22!H19</f>
        <v>0</v>
      </c>
    </row>
    <row r="20" spans="1:7" ht="13.5" x14ac:dyDescent="0.25">
      <c r="A20" s="552" t="s">
        <v>702</v>
      </c>
      <c r="B20" s="552"/>
      <c r="C20" s="552"/>
      <c r="E20" s="408">
        <f>SUM(E15:E19)</f>
        <v>2199032669</v>
      </c>
      <c r="F20" s="408">
        <v>2202263840</v>
      </c>
    </row>
    <row r="21" spans="1:7" ht="13.5" x14ac:dyDescent="0.25">
      <c r="A21" s="552"/>
      <c r="B21" s="552"/>
      <c r="C21" s="552"/>
      <c r="D21" s="552"/>
    </row>
    <row r="22" spans="1:7" ht="31.5" customHeight="1" x14ac:dyDescent="0.25">
      <c r="A22" s="551" t="s">
        <v>1072</v>
      </c>
      <c r="B22" s="552"/>
      <c r="C22" s="552"/>
      <c r="E22" s="408">
        <f>E12-E20</f>
        <v>-315559721</v>
      </c>
      <c r="F22" s="408">
        <v>-455367805</v>
      </c>
    </row>
    <row r="23" spans="1:7" ht="14.45" customHeight="1" x14ac:dyDescent="0.25">
      <c r="A23" s="557" t="s">
        <v>430</v>
      </c>
      <c r="B23" s="558"/>
      <c r="C23" s="559"/>
      <c r="D23" s="376">
        <v>8</v>
      </c>
      <c r="E23" s="420">
        <v>685901</v>
      </c>
      <c r="F23" s="420">
        <v>12870432</v>
      </c>
    </row>
    <row r="24" spans="1:7" ht="13.5" x14ac:dyDescent="0.25">
      <c r="A24" s="552" t="s">
        <v>654</v>
      </c>
      <c r="B24" s="552"/>
      <c r="C24" s="552"/>
      <c r="E24" s="408">
        <f>E22-E23</f>
        <v>-316245622</v>
      </c>
      <c r="F24" s="408">
        <f>F22-F23</f>
        <v>-468238237</v>
      </c>
    </row>
    <row r="25" spans="1:7" ht="13.5" x14ac:dyDescent="0.25">
      <c r="A25" s="552" t="s">
        <v>655</v>
      </c>
      <c r="B25" s="552"/>
      <c r="C25" s="552"/>
      <c r="E25" s="408">
        <f>E24</f>
        <v>-316245622</v>
      </c>
      <c r="F25" s="408">
        <f>F24</f>
        <v>-468238237</v>
      </c>
    </row>
    <row r="26" spans="1:7" ht="13.5" x14ac:dyDescent="0.25">
      <c r="A26" s="554" t="s">
        <v>656</v>
      </c>
      <c r="B26" s="554"/>
      <c r="C26" s="554"/>
      <c r="D26" s="422"/>
      <c r="E26" s="423">
        <f>E25</f>
        <v>-316245622</v>
      </c>
      <c r="F26" s="423">
        <f>F25</f>
        <v>-468238237</v>
      </c>
    </row>
    <row r="27" spans="1:7" x14ac:dyDescent="0.25">
      <c r="A27" s="424"/>
      <c r="B27" s="425"/>
      <c r="C27" s="425"/>
      <c r="D27" s="425"/>
      <c r="E27" s="426"/>
      <c r="F27" s="427"/>
      <c r="G27" s="428"/>
    </row>
    <row r="28" spans="1:7" x14ac:dyDescent="0.25">
      <c r="A28" s="429"/>
      <c r="B28" s="430"/>
      <c r="C28" s="430"/>
      <c r="D28" s="430"/>
      <c r="E28" s="431"/>
      <c r="F28" s="432"/>
      <c r="G28" s="428"/>
    </row>
    <row r="29" spans="1:7" ht="32.25" customHeight="1" x14ac:dyDescent="0.25">
      <c r="A29" s="429"/>
      <c r="B29" s="430"/>
      <c r="C29" s="430"/>
      <c r="D29" s="430"/>
      <c r="E29" s="431"/>
      <c r="F29" s="432"/>
      <c r="G29" s="428"/>
    </row>
    <row r="30" spans="1:7" ht="13.5" x14ac:dyDescent="0.25">
      <c r="A30" s="542" t="s">
        <v>1245</v>
      </c>
      <c r="B30" s="543"/>
      <c r="C30" s="543"/>
      <c r="D30" s="430"/>
      <c r="E30" s="431"/>
      <c r="F30" s="432"/>
      <c r="G30" s="428"/>
    </row>
    <row r="31" spans="1:7" ht="13.5" x14ac:dyDescent="0.25">
      <c r="A31" s="433" t="str">
        <f>SoFPo!A46</f>
        <v>Local Government Treasurer (LGT)</v>
      </c>
      <c r="B31" s="434"/>
      <c r="C31" s="434"/>
      <c r="D31" s="430"/>
      <c r="E31" s="431"/>
      <c r="F31" s="432"/>
      <c r="G31" s="428"/>
    </row>
    <row r="32" spans="1:7" x14ac:dyDescent="0.25">
      <c r="A32" s="544" t="str">
        <f>SoFPo!A47</f>
        <v>Treasurer Dekina Local Government</v>
      </c>
      <c r="B32" s="545"/>
      <c r="C32" s="545"/>
      <c r="D32" s="430"/>
      <c r="E32" s="431"/>
      <c r="F32" s="432"/>
      <c r="G32" s="428"/>
    </row>
    <row r="33" spans="1:7" x14ac:dyDescent="0.25">
      <c r="A33" s="546" t="s">
        <v>771</v>
      </c>
      <c r="B33" s="547"/>
      <c r="C33" s="547"/>
      <c r="D33" s="435"/>
      <c r="E33" s="436"/>
      <c r="F33" s="437"/>
      <c r="G33" s="428"/>
    </row>
    <row r="34" spans="1:7" x14ac:dyDescent="0.25">
      <c r="A34" s="438"/>
      <c r="B34" s="438"/>
      <c r="C34" s="438"/>
      <c r="D34" s="438"/>
      <c r="E34" s="439"/>
      <c r="F34" s="439"/>
    </row>
  </sheetData>
  <mergeCells count="31">
    <mergeCell ref="A25:C25"/>
    <mergeCell ref="A23:C23"/>
    <mergeCell ref="B19:C19"/>
    <mergeCell ref="A20:C20"/>
    <mergeCell ref="A14:C14"/>
    <mergeCell ref="B9:C9"/>
    <mergeCell ref="B10:C10"/>
    <mergeCell ref="B11:C11"/>
    <mergeCell ref="A13:D13"/>
    <mergeCell ref="A1:F1"/>
    <mergeCell ref="A3:F3"/>
    <mergeCell ref="A4:F4"/>
    <mergeCell ref="A6:C6"/>
    <mergeCell ref="A5:C5"/>
    <mergeCell ref="E6:F6"/>
    <mergeCell ref="A30:C30"/>
    <mergeCell ref="A32:C32"/>
    <mergeCell ref="A33:C33"/>
    <mergeCell ref="A2:F2"/>
    <mergeCell ref="A7:A11"/>
    <mergeCell ref="B7:C7"/>
    <mergeCell ref="A22:C22"/>
    <mergeCell ref="A24:C24"/>
    <mergeCell ref="A15:A19"/>
    <mergeCell ref="A21:D21"/>
    <mergeCell ref="B15:C15"/>
    <mergeCell ref="B16:C16"/>
    <mergeCell ref="B17:C17"/>
    <mergeCell ref="B18:C18"/>
    <mergeCell ref="B8:C8"/>
    <mergeCell ref="A26:C26"/>
  </mergeCells>
  <pageMargins left="0.45" right="0.2" top="0.5" bottom="0" header="0" footer="0"/>
  <pageSetup paperSize="9" fitToWidth="0"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D10"/>
  <sheetViews>
    <sheetView zoomScaleSheetLayoutView="172" workbookViewId="0">
      <selection activeCell="A6" sqref="A6:XFD6"/>
    </sheetView>
  </sheetViews>
  <sheetFormatPr defaultColWidth="9.140625" defaultRowHeight="14.25" x14ac:dyDescent="0.2"/>
  <cols>
    <col min="1" max="1" width="6.7109375" style="151" customWidth="1"/>
    <col min="2" max="2" width="43.28515625" style="151" customWidth="1"/>
    <col min="3" max="3" width="18.7109375" style="151" customWidth="1"/>
    <col min="4" max="4" width="21.140625" style="151" customWidth="1"/>
    <col min="5" max="16384" width="9.140625" style="151"/>
  </cols>
  <sheetData>
    <row r="1" spans="1:4" ht="16.5" thickBot="1" x14ac:dyDescent="0.35">
      <c r="A1" s="683" t="str">
        <f>'8a'!A1:L1</f>
        <v>Kogi Local Government of Kogi State</v>
      </c>
      <c r="B1" s="684"/>
      <c r="C1" s="684"/>
      <c r="D1" s="685"/>
    </row>
    <row r="2" spans="1:4" ht="16.5" thickBot="1" x14ac:dyDescent="0.35">
      <c r="A2" s="683" t="s">
        <v>1070</v>
      </c>
      <c r="B2" s="684"/>
      <c r="C2" s="684"/>
      <c r="D2" s="685"/>
    </row>
    <row r="3" spans="1:4" ht="16.5" thickBot="1" x14ac:dyDescent="0.35">
      <c r="A3" s="683" t="s">
        <v>717</v>
      </c>
      <c r="B3" s="684"/>
      <c r="C3" s="684"/>
      <c r="D3" s="685"/>
    </row>
    <row r="4" spans="1:4" ht="16.5" thickBot="1" x14ac:dyDescent="0.35">
      <c r="A4" s="683"/>
      <c r="B4" s="684"/>
      <c r="C4" s="684"/>
      <c r="D4" s="685"/>
    </row>
    <row r="5" spans="1:4" ht="16.5" thickBot="1" x14ac:dyDescent="0.35">
      <c r="A5" s="700" t="s">
        <v>786</v>
      </c>
      <c r="B5" s="701"/>
      <c r="C5" s="701"/>
      <c r="D5" s="702"/>
    </row>
    <row r="6" spans="1:4" s="292" customFormat="1" ht="32.25" thickBot="1" x14ac:dyDescent="0.3">
      <c r="A6" s="348" t="s">
        <v>706</v>
      </c>
      <c r="B6" s="349" t="s">
        <v>678</v>
      </c>
      <c r="C6" s="350" t="str">
        <f>'Note 21'!C6</f>
        <v xml:space="preserve"> Year Ended 31st December, 2021</v>
      </c>
      <c r="D6" s="351" t="str">
        <f>'Note 21'!D6</f>
        <v xml:space="preserve"> Year Ended 31st December, 2020</v>
      </c>
    </row>
    <row r="7" spans="1:4" ht="15" thickBot="1" x14ac:dyDescent="0.25">
      <c r="A7" s="235">
        <v>1</v>
      </c>
      <c r="B7" s="234"/>
      <c r="C7" s="236">
        <v>0</v>
      </c>
      <c r="D7" s="237">
        <v>0</v>
      </c>
    </row>
    <row r="8" spans="1:4" ht="15" thickBot="1" x14ac:dyDescent="0.25">
      <c r="A8" s="707"/>
      <c r="B8" s="708"/>
      <c r="C8" s="708"/>
      <c r="D8" s="742"/>
    </row>
    <row r="9" spans="1:4" ht="16.5" thickBot="1" x14ac:dyDescent="0.35">
      <c r="A9" s="743" t="s">
        <v>422</v>
      </c>
      <c r="B9" s="744"/>
      <c r="C9" s="231">
        <v>0</v>
      </c>
      <c r="D9" s="238">
        <f>D7</f>
        <v>0</v>
      </c>
    </row>
    <row r="10" spans="1:4" ht="15" thickBot="1" x14ac:dyDescent="0.25">
      <c r="A10" s="721"/>
      <c r="B10" s="722"/>
      <c r="C10" s="745"/>
      <c r="D10" s="746"/>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2"/>
  <sheetViews>
    <sheetView zoomScaleSheetLayoutView="142" workbookViewId="0">
      <selection activeCell="B7" sqref="B7"/>
    </sheetView>
  </sheetViews>
  <sheetFormatPr defaultColWidth="9.140625" defaultRowHeight="14.25" x14ac:dyDescent="0.2"/>
  <cols>
    <col min="1" max="1" width="4.5703125" style="151" bestFit="1" customWidth="1"/>
    <col min="2" max="2" width="46.85546875" style="151" customWidth="1"/>
    <col min="3" max="3" width="19" style="151" customWidth="1"/>
    <col min="4" max="5" width="19.42578125" style="151" customWidth="1"/>
    <col min="6" max="6" width="1.7109375" style="151" customWidth="1"/>
    <col min="7" max="7" width="20" style="151" customWidth="1"/>
    <col min="8" max="8" width="2" style="151" customWidth="1"/>
    <col min="9" max="16384" width="9.140625" style="151"/>
  </cols>
  <sheetData>
    <row r="1" spans="1:6" ht="16.5" thickBot="1" x14ac:dyDescent="0.35">
      <c r="A1" s="683" t="str">
        <f>'Note 24'!A1:D1</f>
        <v>Kogi Local Government of Kogi State</v>
      </c>
      <c r="B1" s="684"/>
      <c r="C1" s="684"/>
      <c r="D1" s="685"/>
    </row>
    <row r="2" spans="1:6" ht="16.5" thickBot="1" x14ac:dyDescent="0.35">
      <c r="A2" s="683" t="s">
        <v>1070</v>
      </c>
      <c r="B2" s="684"/>
      <c r="C2" s="684"/>
      <c r="D2" s="685"/>
    </row>
    <row r="3" spans="1:6" ht="16.5" thickBot="1" x14ac:dyDescent="0.35">
      <c r="A3" s="683" t="s">
        <v>717</v>
      </c>
      <c r="B3" s="684"/>
      <c r="C3" s="684"/>
      <c r="D3" s="685"/>
    </row>
    <row r="4" spans="1:6" ht="16.5" thickBot="1" x14ac:dyDescent="0.35">
      <c r="A4" s="683"/>
      <c r="B4" s="684"/>
      <c r="C4" s="684"/>
      <c r="D4" s="685"/>
    </row>
    <row r="5" spans="1:6" ht="16.5" thickBot="1" x14ac:dyDescent="0.35">
      <c r="A5" s="700" t="s">
        <v>1061</v>
      </c>
      <c r="B5" s="701"/>
      <c r="C5" s="701"/>
      <c r="D5" s="702"/>
    </row>
    <row r="6" spans="1:6" s="292" customFormat="1" ht="31.5" x14ac:dyDescent="0.25">
      <c r="A6" s="352" t="s">
        <v>706</v>
      </c>
      <c r="B6" s="353" t="s">
        <v>678</v>
      </c>
      <c r="C6" s="354" t="str">
        <f>'Note 24'!C6</f>
        <v xml:space="preserve"> Year Ended 31st December, 2021</v>
      </c>
      <c r="D6" s="307" t="str">
        <f>'Note 24'!D6</f>
        <v xml:space="preserve"> Year Ended 31st December, 2020</v>
      </c>
      <c r="E6" s="355"/>
      <c r="F6" s="355"/>
    </row>
    <row r="7" spans="1:6" x14ac:dyDescent="0.2">
      <c r="A7" s="166">
        <v>1</v>
      </c>
      <c r="B7" s="167"/>
      <c r="C7" s="233"/>
      <c r="D7" s="217">
        <v>0</v>
      </c>
      <c r="F7" s="164"/>
    </row>
    <row r="8" spans="1:6" ht="15" thickBot="1" x14ac:dyDescent="0.25">
      <c r="A8" s="166"/>
      <c r="B8" s="167"/>
      <c r="C8" s="173"/>
      <c r="D8" s="217"/>
      <c r="F8" s="164"/>
    </row>
    <row r="9" spans="1:6" ht="15.75" customHeight="1" thickBot="1" x14ac:dyDescent="0.25">
      <c r="A9" s="707"/>
      <c r="B9" s="708"/>
      <c r="C9" s="708"/>
      <c r="D9" s="742"/>
      <c r="E9" s="168"/>
      <c r="F9" s="164"/>
    </row>
    <row r="10" spans="1:6" ht="16.5" thickBot="1" x14ac:dyDescent="0.35">
      <c r="A10" s="747" t="s">
        <v>420</v>
      </c>
      <c r="B10" s="748"/>
      <c r="C10" s="221">
        <f>SUM(C7:C8)</f>
        <v>0</v>
      </c>
      <c r="D10" s="222">
        <f>SUM(D7:D8)</f>
        <v>0</v>
      </c>
      <c r="E10" s="155"/>
      <c r="F10" s="164"/>
    </row>
    <row r="11" spans="1:6" ht="15.75" thickTop="1" thickBot="1" x14ac:dyDescent="0.25">
      <c r="A11" s="707"/>
      <c r="B11" s="708"/>
      <c r="C11" s="709"/>
      <c r="D11" s="710"/>
      <c r="E11" s="169"/>
      <c r="F11" s="164"/>
    </row>
    <row r="12" spans="1:6" ht="49.5" customHeight="1" thickBot="1" x14ac:dyDescent="0.35">
      <c r="A12" s="697" t="s">
        <v>766</v>
      </c>
      <c r="B12" s="698"/>
      <c r="C12" s="698"/>
      <c r="D12" s="699"/>
      <c r="E12" s="170"/>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E13"/>
  <sheetViews>
    <sheetView zoomScaleSheetLayoutView="154" workbookViewId="0">
      <selection activeCell="B9" sqref="B9"/>
    </sheetView>
  </sheetViews>
  <sheetFormatPr defaultColWidth="9.140625" defaultRowHeight="14.25" x14ac:dyDescent="0.2"/>
  <cols>
    <col min="1" max="1" width="7.5703125" style="151" customWidth="1"/>
    <col min="2" max="2" width="45" style="151" customWidth="1"/>
    <col min="3" max="3" width="19.28515625" style="151" customWidth="1"/>
    <col min="4" max="4" width="20.42578125" style="151" customWidth="1"/>
    <col min="5" max="5" width="2.7109375" style="151" customWidth="1"/>
    <col min="6" max="16384" width="9.140625" style="151"/>
  </cols>
  <sheetData>
    <row r="1" spans="1:5" ht="16.5" thickBot="1" x14ac:dyDescent="0.35">
      <c r="A1" s="683" t="str">
        <f>'11'!A1:D1</f>
        <v>Kogi Local Government of Kogi State</v>
      </c>
      <c r="B1" s="684"/>
      <c r="C1" s="684"/>
      <c r="D1" s="685"/>
    </row>
    <row r="2" spans="1:5" ht="16.5" thickBot="1" x14ac:dyDescent="0.35">
      <c r="A2" s="683" t="s">
        <v>1070</v>
      </c>
      <c r="B2" s="684"/>
      <c r="C2" s="684"/>
      <c r="D2" s="685"/>
    </row>
    <row r="3" spans="1:5" ht="16.5" thickBot="1" x14ac:dyDescent="0.35">
      <c r="A3" s="683" t="s">
        <v>717</v>
      </c>
      <c r="B3" s="684"/>
      <c r="C3" s="684"/>
      <c r="D3" s="685"/>
    </row>
    <row r="4" spans="1:5" ht="16.5" thickBot="1" x14ac:dyDescent="0.35">
      <c r="A4" s="683"/>
      <c r="B4" s="684"/>
      <c r="C4" s="684"/>
      <c r="D4" s="685"/>
    </row>
    <row r="5" spans="1:5" ht="16.5" thickBot="1" x14ac:dyDescent="0.35">
      <c r="A5" s="700" t="s">
        <v>787</v>
      </c>
      <c r="B5" s="701"/>
      <c r="C5" s="701"/>
      <c r="D5" s="702"/>
      <c r="E5" s="164"/>
    </row>
    <row r="6" spans="1:5" s="292" customFormat="1" ht="32.25" thickBot="1" x14ac:dyDescent="0.3">
      <c r="A6" s="356" t="s">
        <v>706</v>
      </c>
      <c r="B6" s="357" t="s">
        <v>678</v>
      </c>
      <c r="C6" s="358" t="str">
        <f>'11'!C6</f>
        <v xml:space="preserve"> Year Ended 31st December, 2021</v>
      </c>
      <c r="D6" s="359" t="str">
        <f>'11'!D6</f>
        <v xml:space="preserve"> Year Ended 31st December, 2020</v>
      </c>
      <c r="E6" s="355"/>
    </row>
    <row r="7" spans="1:5" x14ac:dyDescent="0.2">
      <c r="A7" s="165">
        <v>1</v>
      </c>
      <c r="B7" s="171"/>
      <c r="C7" s="230">
        <v>0</v>
      </c>
      <c r="D7" s="212"/>
      <c r="E7" s="164"/>
    </row>
    <row r="8" spans="1:5" x14ac:dyDescent="0.2">
      <c r="A8" s="166">
        <v>2</v>
      </c>
      <c r="B8" s="167"/>
      <c r="C8" s="173">
        <v>0</v>
      </c>
      <c r="D8" s="217"/>
      <c r="E8" s="164"/>
    </row>
    <row r="9" spans="1:5" ht="15" thickBot="1" x14ac:dyDescent="0.25">
      <c r="A9" s="166">
        <v>3</v>
      </c>
      <c r="B9" s="167"/>
      <c r="C9" s="173">
        <v>0</v>
      </c>
      <c r="D9" s="217"/>
      <c r="E9" s="164"/>
    </row>
    <row r="10" spans="1:5" ht="18.75" customHeight="1" thickBot="1" x14ac:dyDescent="0.25">
      <c r="A10" s="707"/>
      <c r="B10" s="708"/>
      <c r="C10" s="708"/>
      <c r="D10" s="742"/>
      <c r="E10" s="164"/>
    </row>
    <row r="11" spans="1:5" ht="16.5" thickBot="1" x14ac:dyDescent="0.35">
      <c r="A11" s="749" t="s">
        <v>759</v>
      </c>
      <c r="B11" s="750"/>
      <c r="C11" s="231">
        <f>SUM(C7:C9)</f>
        <v>0</v>
      </c>
      <c r="D11" s="232">
        <f>SUM(D7:D9)</f>
        <v>0</v>
      </c>
      <c r="E11" s="164"/>
    </row>
    <row r="12" spans="1:5" ht="18.75" customHeight="1" thickTop="1" thickBot="1" x14ac:dyDescent="0.25">
      <c r="A12" s="707"/>
      <c r="B12" s="708"/>
      <c r="C12" s="709"/>
      <c r="D12" s="710"/>
      <c r="E12" s="164"/>
    </row>
    <row r="13" spans="1:5" x14ac:dyDescent="0.2">
      <c r="A13" s="164"/>
      <c r="B13" s="164"/>
      <c r="C13" s="164"/>
      <c r="D13" s="164"/>
      <c r="E13" s="164"/>
    </row>
  </sheetData>
  <mergeCells count="8">
    <mergeCell ref="A10:D10"/>
    <mergeCell ref="A11:B11"/>
    <mergeCell ref="A12:D12"/>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5"/>
  <sheetViews>
    <sheetView zoomScaleSheetLayoutView="106" workbookViewId="0">
      <selection activeCell="A12" sqref="A12:D12"/>
    </sheetView>
  </sheetViews>
  <sheetFormatPr defaultColWidth="9.140625" defaultRowHeight="14.25" x14ac:dyDescent="0.2"/>
  <cols>
    <col min="1" max="1" width="5.7109375" style="151" customWidth="1"/>
    <col min="2" max="2" width="53.5703125" style="151" customWidth="1"/>
    <col min="3" max="3" width="19.140625" style="151" customWidth="1"/>
    <col min="4" max="4" width="18.28515625" style="151" customWidth="1"/>
    <col min="5" max="5" width="19.7109375" style="151" customWidth="1"/>
    <col min="6" max="6" width="25.5703125" style="151" customWidth="1"/>
    <col min="7" max="16384" width="9.140625" style="151"/>
  </cols>
  <sheetData>
    <row r="1" spans="1:6" ht="16.5" thickBot="1" x14ac:dyDescent="0.35">
      <c r="A1" s="683" t="str">
        <f>'Note 26'!A1:D1</f>
        <v>Kogi Local Government of Kogi State</v>
      </c>
      <c r="B1" s="684"/>
      <c r="C1" s="684"/>
      <c r="D1" s="685"/>
    </row>
    <row r="2" spans="1:6" ht="16.5" thickBot="1" x14ac:dyDescent="0.35">
      <c r="A2" s="683" t="s">
        <v>1070</v>
      </c>
      <c r="B2" s="684"/>
      <c r="C2" s="684"/>
      <c r="D2" s="685"/>
    </row>
    <row r="3" spans="1:6" ht="16.5" thickBot="1" x14ac:dyDescent="0.35">
      <c r="A3" s="683" t="s">
        <v>717</v>
      </c>
      <c r="B3" s="684"/>
      <c r="C3" s="684"/>
      <c r="D3" s="685"/>
    </row>
    <row r="4" spans="1:6" ht="16.5" thickBot="1" x14ac:dyDescent="0.35">
      <c r="A4" s="683"/>
      <c r="B4" s="684"/>
      <c r="C4" s="684"/>
      <c r="D4" s="685"/>
    </row>
    <row r="5" spans="1:6" ht="16.5" thickBot="1" x14ac:dyDescent="0.35">
      <c r="A5" s="700" t="s">
        <v>788</v>
      </c>
      <c r="B5" s="701"/>
      <c r="C5" s="701"/>
      <c r="D5" s="702"/>
    </row>
    <row r="6" spans="1:6" s="292" customFormat="1" ht="32.25" thickBot="1" x14ac:dyDescent="0.3">
      <c r="A6" s="348" t="s">
        <v>706</v>
      </c>
      <c r="B6" s="349" t="s">
        <v>678</v>
      </c>
      <c r="C6" s="350" t="str">
        <f>'Note 26'!C6</f>
        <v xml:space="preserve"> Year Ended 31st December, 2021</v>
      </c>
      <c r="D6" s="307" t="str">
        <f>'Note 26'!D6</f>
        <v xml:space="preserve"> Year Ended 31st December, 2020</v>
      </c>
    </row>
    <row r="7" spans="1:6" x14ac:dyDescent="0.2">
      <c r="A7" s="152"/>
      <c r="B7" s="153"/>
      <c r="C7" s="220"/>
      <c r="D7" s="154"/>
      <c r="F7" s="155"/>
    </row>
    <row r="8" spans="1:6" ht="15" thickBot="1" x14ac:dyDescent="0.25">
      <c r="A8" s="156"/>
      <c r="B8" s="157"/>
      <c r="C8" s="158"/>
      <c r="D8" s="158"/>
      <c r="F8" s="155"/>
    </row>
    <row r="9" spans="1:6" ht="15.75" customHeight="1" thickBot="1" x14ac:dyDescent="0.25">
      <c r="A9" s="721"/>
      <c r="B9" s="722"/>
      <c r="C9" s="722"/>
      <c r="D9" s="746"/>
    </row>
    <row r="10" spans="1:6" ht="16.5" thickBot="1" x14ac:dyDescent="0.35">
      <c r="A10" s="700" t="s">
        <v>417</v>
      </c>
      <c r="B10" s="702"/>
      <c r="C10" s="221">
        <f>SUM(C7:C8)</f>
        <v>0</v>
      </c>
      <c r="D10" s="222">
        <f>SUM(D7:D8)</f>
        <v>0</v>
      </c>
    </row>
    <row r="11" spans="1:6" ht="15.75" customHeight="1" thickBot="1" x14ac:dyDescent="0.35">
      <c r="A11" s="683"/>
      <c r="B11" s="684"/>
      <c r="C11" s="751"/>
      <c r="D11" s="752"/>
    </row>
    <row r="12" spans="1:6" ht="15.75" customHeight="1" thickBot="1" x14ac:dyDescent="0.25">
      <c r="A12" s="721"/>
      <c r="B12" s="722"/>
      <c r="C12" s="722"/>
      <c r="D12" s="723"/>
    </row>
    <row r="13" spans="1:6" ht="65.25" customHeight="1" thickBot="1" x14ac:dyDescent="0.25">
      <c r="A13" s="753" t="s">
        <v>1087</v>
      </c>
      <c r="B13" s="754"/>
      <c r="C13" s="754"/>
      <c r="D13" s="755"/>
    </row>
    <row r="15" spans="1:6" x14ac:dyDescent="0.2">
      <c r="C15" s="159"/>
    </row>
  </sheetData>
  <mergeCells count="10">
    <mergeCell ref="A9:D9"/>
    <mergeCell ref="A11:D11"/>
    <mergeCell ref="A12:D12"/>
    <mergeCell ref="A13:D13"/>
    <mergeCell ref="A10:B10"/>
    <mergeCell ref="A3:D3"/>
    <mergeCell ref="A4:D4"/>
    <mergeCell ref="A5:D5"/>
    <mergeCell ref="A1:D1"/>
    <mergeCell ref="A2:D2"/>
  </mergeCells>
  <pageMargins left="0.45" right="0.45" top="0.75" bottom="0.75" header="0.3" footer="0.3"/>
  <pageSetup scale="7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F12"/>
  <sheetViews>
    <sheetView zoomScaleSheetLayoutView="106" workbookViewId="0">
      <selection activeCell="C7" sqref="C7"/>
    </sheetView>
  </sheetViews>
  <sheetFormatPr defaultColWidth="9.140625" defaultRowHeight="14.25" x14ac:dyDescent="0.2"/>
  <cols>
    <col min="1" max="1" width="6" style="148" customWidth="1"/>
    <col min="2" max="2" width="62.28515625" style="148" customWidth="1"/>
    <col min="3" max="3" width="22" style="148" customWidth="1"/>
    <col min="4" max="4" width="21.7109375" style="148" customWidth="1"/>
    <col min="5" max="5" width="17.140625" style="148" customWidth="1"/>
    <col min="6" max="6" width="9.5703125" style="148" customWidth="1"/>
    <col min="7" max="7" width="14.42578125" style="148" customWidth="1"/>
    <col min="8" max="8" width="20" style="148" customWidth="1"/>
    <col min="9" max="9" width="23.140625" style="148" customWidth="1"/>
    <col min="10" max="16384" width="9.140625" style="148"/>
  </cols>
  <sheetData>
    <row r="1" spans="1:6" ht="16.5" thickBot="1" x14ac:dyDescent="0.35">
      <c r="A1" s="683" t="str">
        <f>'Note 27'!A1:D1</f>
        <v>Kogi Local Government of Kogi State</v>
      </c>
      <c r="B1" s="684"/>
      <c r="C1" s="684"/>
      <c r="D1" s="685"/>
      <c r="E1" s="160"/>
    </row>
    <row r="2" spans="1:6" ht="16.5" thickBot="1" x14ac:dyDescent="0.35">
      <c r="A2" s="683" t="s">
        <v>1070</v>
      </c>
      <c r="B2" s="684"/>
      <c r="C2" s="684"/>
      <c r="D2" s="685"/>
      <c r="E2" s="160"/>
    </row>
    <row r="3" spans="1:6" ht="16.5" thickBot="1" x14ac:dyDescent="0.35">
      <c r="A3" s="683" t="s">
        <v>717</v>
      </c>
      <c r="B3" s="684"/>
      <c r="C3" s="684"/>
      <c r="D3" s="685"/>
      <c r="E3" s="160"/>
    </row>
    <row r="4" spans="1:6" ht="16.5" thickBot="1" x14ac:dyDescent="0.35">
      <c r="A4" s="683"/>
      <c r="B4" s="684"/>
      <c r="C4" s="684"/>
      <c r="D4" s="685"/>
      <c r="E4" s="160"/>
    </row>
    <row r="5" spans="1:6" ht="16.5" thickBot="1" x14ac:dyDescent="0.35">
      <c r="A5" s="700" t="s">
        <v>789</v>
      </c>
      <c r="B5" s="701"/>
      <c r="C5" s="701"/>
      <c r="D5" s="702"/>
      <c r="E5" s="160"/>
    </row>
    <row r="6" spans="1:6" s="313" customFormat="1" ht="32.25" thickBot="1" x14ac:dyDescent="0.3">
      <c r="A6" s="360" t="s">
        <v>706</v>
      </c>
      <c r="B6" s="351" t="s">
        <v>678</v>
      </c>
      <c r="C6" s="350" t="str">
        <f>'Note 27'!C6</f>
        <v xml:space="preserve"> Year Ended 31st December, 2021</v>
      </c>
      <c r="D6" s="351" t="str">
        <f>'Note 27'!D6</f>
        <v xml:space="preserve"> Year Ended 31st December, 2020</v>
      </c>
      <c r="E6" s="282"/>
    </row>
    <row r="7" spans="1:6" x14ac:dyDescent="0.2">
      <c r="A7" s="223">
        <v>1</v>
      </c>
      <c r="B7" s="224" t="s">
        <v>979</v>
      </c>
      <c r="C7" s="225" t="s">
        <v>1091</v>
      </c>
      <c r="D7" s="226">
        <f>'Note 28a'!F12</f>
        <v>0</v>
      </c>
      <c r="E7" s="160"/>
    </row>
    <row r="8" spans="1:6" ht="15" thickBot="1" x14ac:dyDescent="0.25">
      <c r="A8" s="183">
        <v>2</v>
      </c>
      <c r="B8" s="227" t="s">
        <v>794</v>
      </c>
      <c r="C8" s="228">
        <f>'Note 28 b'!G21</f>
        <v>0</v>
      </c>
      <c r="D8" s="229">
        <v>0</v>
      </c>
      <c r="E8" s="160"/>
      <c r="F8" s="162"/>
    </row>
    <row r="9" spans="1:6" ht="15" thickBot="1" x14ac:dyDescent="0.25">
      <c r="A9" s="642"/>
      <c r="B9" s="643"/>
      <c r="C9" s="643"/>
      <c r="D9" s="644"/>
      <c r="E9" s="160"/>
    </row>
    <row r="10" spans="1:6" ht="16.5" thickBot="1" x14ac:dyDescent="0.35">
      <c r="A10" s="759" t="s">
        <v>415</v>
      </c>
      <c r="B10" s="760"/>
      <c r="C10" s="186">
        <f>SUM(C7:C8)</f>
        <v>0</v>
      </c>
      <c r="D10" s="149">
        <f>SUM(D7:D8)</f>
        <v>0</v>
      </c>
      <c r="E10" s="163"/>
    </row>
    <row r="11" spans="1:6" ht="15.75" thickTop="1" thickBot="1" x14ac:dyDescent="0.25">
      <c r="A11" s="642"/>
      <c r="B11" s="643"/>
      <c r="C11" s="761"/>
      <c r="D11" s="762"/>
      <c r="E11" s="160"/>
    </row>
    <row r="12" spans="1:6" ht="26.25" customHeight="1" thickBot="1" x14ac:dyDescent="0.25">
      <c r="A12" s="756" t="s">
        <v>767</v>
      </c>
      <c r="B12" s="757"/>
      <c r="C12" s="757"/>
      <c r="D12" s="758"/>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F14"/>
  <sheetViews>
    <sheetView zoomScaleSheetLayoutView="96" workbookViewId="0">
      <selection activeCell="C10" sqref="C10"/>
    </sheetView>
  </sheetViews>
  <sheetFormatPr defaultColWidth="9.140625" defaultRowHeight="14.25" x14ac:dyDescent="0.2"/>
  <cols>
    <col min="1" max="1" width="6" style="151" customWidth="1"/>
    <col min="2" max="2" width="54.140625" style="151" customWidth="1"/>
    <col min="3" max="3" width="17.42578125" style="151" customWidth="1"/>
    <col min="4" max="4" width="11.85546875" style="151" customWidth="1"/>
    <col min="5" max="5" width="17.85546875" style="151" customWidth="1"/>
    <col min="6" max="6" width="19.7109375" style="151" customWidth="1"/>
    <col min="7" max="16384" width="9.140625" style="151"/>
  </cols>
  <sheetData>
    <row r="1" spans="1:6" ht="16.5" thickBot="1" x14ac:dyDescent="0.35">
      <c r="A1" s="683" t="str">
        <f>'Note 28'!A1:D1</f>
        <v>Kogi Local Government of Kogi State</v>
      </c>
      <c r="B1" s="684"/>
      <c r="C1" s="684"/>
      <c r="D1" s="684"/>
      <c r="E1" s="684"/>
      <c r="F1" s="685"/>
    </row>
    <row r="2" spans="1:6" ht="16.5" thickBot="1" x14ac:dyDescent="0.35">
      <c r="A2" s="683" t="s">
        <v>1070</v>
      </c>
      <c r="B2" s="684"/>
      <c r="C2" s="684"/>
      <c r="D2" s="684"/>
      <c r="E2" s="684"/>
      <c r="F2" s="685"/>
    </row>
    <row r="3" spans="1:6" ht="16.5" thickBot="1" x14ac:dyDescent="0.35">
      <c r="A3" s="683" t="s">
        <v>717</v>
      </c>
      <c r="B3" s="684"/>
      <c r="C3" s="684"/>
      <c r="D3" s="684"/>
      <c r="E3" s="684"/>
      <c r="F3" s="685"/>
    </row>
    <row r="4" spans="1:6" ht="16.5" thickBot="1" x14ac:dyDescent="0.35">
      <c r="A4" s="683"/>
      <c r="B4" s="684"/>
      <c r="C4" s="684"/>
      <c r="D4" s="684"/>
      <c r="E4" s="684"/>
      <c r="F4" s="685"/>
    </row>
    <row r="5" spans="1:6" ht="16.5" thickBot="1" x14ac:dyDescent="0.35">
      <c r="A5" s="700" t="s">
        <v>790</v>
      </c>
      <c r="B5" s="701"/>
      <c r="C5" s="701"/>
      <c r="D5" s="701"/>
      <c r="E5" s="701"/>
      <c r="F5" s="702"/>
    </row>
    <row r="6" spans="1:6" ht="16.5" thickBot="1" x14ac:dyDescent="0.35">
      <c r="A6" s="765" t="s">
        <v>706</v>
      </c>
      <c r="B6" s="763" t="s">
        <v>678</v>
      </c>
      <c r="C6" s="686" t="str">
        <f>'Note 28'!C6</f>
        <v xml:space="preserve"> Year Ended 31st December, 2021</v>
      </c>
      <c r="D6" s="687"/>
      <c r="E6" s="688"/>
      <c r="F6" s="767" t="str">
        <f>'Note 28'!D6</f>
        <v xml:space="preserve"> Year Ended 31st December, 2020</v>
      </c>
    </row>
    <row r="7" spans="1:6" ht="16.5" thickBot="1" x14ac:dyDescent="0.35">
      <c r="A7" s="766"/>
      <c r="B7" s="764"/>
      <c r="C7" s="207" t="s">
        <v>753</v>
      </c>
      <c r="D7" s="187"/>
      <c r="E7" s="187" t="s">
        <v>1064</v>
      </c>
      <c r="F7" s="768"/>
    </row>
    <row r="8" spans="1:6" x14ac:dyDescent="0.2">
      <c r="A8" s="208">
        <v>1</v>
      </c>
      <c r="B8" s="209" t="s">
        <v>738</v>
      </c>
      <c r="C8" s="210"/>
      <c r="D8" s="211">
        <v>0</v>
      </c>
      <c r="E8" s="211">
        <f>C8-D8</f>
        <v>0</v>
      </c>
      <c r="F8" s="212"/>
    </row>
    <row r="9" spans="1:6" x14ac:dyDescent="0.2">
      <c r="A9" s="213">
        <v>2</v>
      </c>
      <c r="B9" s="214" t="s">
        <v>739</v>
      </c>
      <c r="C9" s="215">
        <v>0</v>
      </c>
      <c r="D9" s="216"/>
      <c r="E9" s="211">
        <f t="shared" ref="E9:E10" si="0">C9-D9</f>
        <v>0</v>
      </c>
      <c r="F9" s="217"/>
    </row>
    <row r="10" spans="1:6" ht="15" thickBot="1" x14ac:dyDescent="0.25">
      <c r="A10" s="213">
        <v>3</v>
      </c>
      <c r="B10" s="214" t="s">
        <v>740</v>
      </c>
      <c r="C10" s="215"/>
      <c r="D10" s="216">
        <v>0</v>
      </c>
      <c r="E10" s="211">
        <f t="shared" si="0"/>
        <v>0</v>
      </c>
      <c r="F10" s="217"/>
    </row>
    <row r="11" spans="1:6" ht="15" thickBot="1" x14ac:dyDescent="0.25">
      <c r="A11" s="716"/>
      <c r="B11" s="717"/>
      <c r="C11" s="717"/>
      <c r="D11" s="717"/>
      <c r="E11" s="717"/>
      <c r="F11" s="718"/>
    </row>
    <row r="12" spans="1:6" ht="16.5" thickBot="1" x14ac:dyDescent="0.35">
      <c r="A12" s="736" t="s">
        <v>657</v>
      </c>
      <c r="B12" s="738"/>
      <c r="C12" s="218">
        <f>SUM(C8:C11)</f>
        <v>0</v>
      </c>
      <c r="D12" s="218">
        <f>SUM(D8:D11)</f>
        <v>0</v>
      </c>
      <c r="E12" s="218">
        <f>SUM(E8:E11)</f>
        <v>0</v>
      </c>
      <c r="F12" s="219">
        <f>SUM(F8:F11)</f>
        <v>0</v>
      </c>
    </row>
    <row r="13" spans="1:6" ht="15" thickBot="1" x14ac:dyDescent="0.25">
      <c r="A13" s="721"/>
      <c r="B13" s="722"/>
      <c r="C13" s="745"/>
      <c r="D13" s="745"/>
      <c r="E13" s="745"/>
      <c r="F13" s="746"/>
    </row>
    <row r="14" spans="1:6" ht="58.5" customHeight="1" thickBot="1" x14ac:dyDescent="0.25">
      <c r="A14" s="697" t="s">
        <v>986</v>
      </c>
      <c r="B14" s="698"/>
      <c r="C14" s="698"/>
      <c r="D14" s="698"/>
      <c r="E14" s="698"/>
      <c r="F14" s="699"/>
    </row>
  </sheetData>
  <mergeCells count="13">
    <mergeCell ref="A14:F14"/>
    <mergeCell ref="A12:B12"/>
    <mergeCell ref="A13:F13"/>
    <mergeCell ref="A11:F11"/>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249977111117893"/>
  </sheetPr>
  <dimension ref="A1:H23"/>
  <sheetViews>
    <sheetView zoomScaleSheetLayoutView="93" workbookViewId="0">
      <selection activeCell="G8" sqref="G8"/>
    </sheetView>
  </sheetViews>
  <sheetFormatPr defaultColWidth="9.140625" defaultRowHeight="14.25" x14ac:dyDescent="0.2"/>
  <cols>
    <col min="1" max="1" width="6" style="148" customWidth="1"/>
    <col min="2" max="2" width="60.85546875" style="148" customWidth="1"/>
    <col min="3" max="3" width="11" style="148" customWidth="1"/>
    <col min="4" max="4" width="13.42578125" style="148" customWidth="1"/>
    <col min="5" max="5" width="15" style="148" customWidth="1"/>
    <col min="6" max="6" width="11" style="148" customWidth="1"/>
    <col min="7" max="7" width="15" style="150" customWidth="1"/>
    <col min="8" max="8" width="23.140625" style="148" customWidth="1"/>
    <col min="9" max="16384" width="9.140625" style="148"/>
  </cols>
  <sheetData>
    <row r="1" spans="1:8" ht="16.5" thickBot="1" x14ac:dyDescent="0.35">
      <c r="A1" s="683" t="str">
        <f>'Note 28a'!A1:F1</f>
        <v>Kogi Local Government of Kogi State</v>
      </c>
      <c r="B1" s="684"/>
      <c r="C1" s="684"/>
      <c r="D1" s="684"/>
      <c r="E1" s="684"/>
      <c r="F1" s="684"/>
      <c r="G1" s="685"/>
    </row>
    <row r="2" spans="1:8" ht="16.5" thickBot="1" x14ac:dyDescent="0.35">
      <c r="A2" s="683" t="s">
        <v>1070</v>
      </c>
      <c r="B2" s="684"/>
      <c r="C2" s="684"/>
      <c r="D2" s="684"/>
      <c r="E2" s="684"/>
      <c r="F2" s="684"/>
      <c r="G2" s="685"/>
    </row>
    <row r="3" spans="1:8" ht="16.5" thickBot="1" x14ac:dyDescent="0.35">
      <c r="A3" s="683" t="s">
        <v>717</v>
      </c>
      <c r="B3" s="684"/>
      <c r="C3" s="684"/>
      <c r="D3" s="684"/>
      <c r="E3" s="684"/>
      <c r="F3" s="684"/>
      <c r="G3" s="685"/>
    </row>
    <row r="4" spans="1:8" ht="16.5" thickBot="1" x14ac:dyDescent="0.35">
      <c r="A4" s="683"/>
      <c r="B4" s="684"/>
      <c r="C4" s="684"/>
      <c r="D4" s="684"/>
      <c r="E4" s="684"/>
      <c r="F4" s="684"/>
      <c r="G4" s="685"/>
    </row>
    <row r="5" spans="1:8" ht="16.5" thickBot="1" x14ac:dyDescent="0.35">
      <c r="A5" s="700" t="s">
        <v>791</v>
      </c>
      <c r="B5" s="701"/>
      <c r="C5" s="701"/>
      <c r="D5" s="701"/>
      <c r="E5" s="701"/>
      <c r="F5" s="701"/>
      <c r="G5" s="702"/>
    </row>
    <row r="6" spans="1:8" s="305" customFormat="1" ht="86.25" customHeight="1" thickBot="1" x14ac:dyDescent="0.3">
      <c r="A6" s="188" t="s">
        <v>706</v>
      </c>
      <c r="B6" s="302" t="s">
        <v>664</v>
      </c>
      <c r="C6" s="303" t="s">
        <v>800</v>
      </c>
      <c r="D6" s="303" t="s">
        <v>677</v>
      </c>
      <c r="E6" s="303" t="s">
        <v>1088</v>
      </c>
      <c r="F6" s="282" t="s">
        <v>742</v>
      </c>
      <c r="G6" s="304" t="s">
        <v>1089</v>
      </c>
    </row>
    <row r="7" spans="1:8" x14ac:dyDescent="0.2">
      <c r="A7" s="189">
        <v>1</v>
      </c>
      <c r="B7" s="190" t="s">
        <v>665</v>
      </c>
      <c r="C7" s="191"/>
      <c r="D7" s="192"/>
      <c r="E7" s="193">
        <f>C7-D7</f>
        <v>0</v>
      </c>
      <c r="F7" s="193">
        <v>359</v>
      </c>
      <c r="G7" s="262">
        <f>F7*E7</f>
        <v>0</v>
      </c>
    </row>
    <row r="8" spans="1:8" x14ac:dyDescent="0.2">
      <c r="A8" s="183">
        <f>A7+1</f>
        <v>2</v>
      </c>
      <c r="B8" s="194" t="s">
        <v>666</v>
      </c>
      <c r="C8" s="195"/>
      <c r="D8" s="196"/>
      <c r="E8" s="197">
        <f t="shared" ref="E8:E16" si="0">C8-D8</f>
        <v>0</v>
      </c>
      <c r="F8" s="197">
        <v>359</v>
      </c>
      <c r="G8" s="184">
        <f t="shared" ref="G8:G16" si="1">F8*E8</f>
        <v>0</v>
      </c>
    </row>
    <row r="9" spans="1:8" x14ac:dyDescent="0.2">
      <c r="A9" s="183">
        <f t="shared" ref="A9:A16" si="2">A8+1</f>
        <v>3</v>
      </c>
      <c r="B9" s="194" t="s">
        <v>667</v>
      </c>
      <c r="C9" s="195"/>
      <c r="D9" s="196"/>
      <c r="E9" s="197">
        <f t="shared" si="0"/>
        <v>0</v>
      </c>
      <c r="F9" s="197">
        <v>359</v>
      </c>
      <c r="G9" s="184">
        <f t="shared" si="1"/>
        <v>0</v>
      </c>
    </row>
    <row r="10" spans="1:8" x14ac:dyDescent="0.2">
      <c r="A10" s="183">
        <f t="shared" si="2"/>
        <v>4</v>
      </c>
      <c r="B10" s="194" t="s">
        <v>668</v>
      </c>
      <c r="C10" s="195"/>
      <c r="D10" s="196"/>
      <c r="E10" s="197">
        <v>0</v>
      </c>
      <c r="F10" s="197">
        <v>359</v>
      </c>
      <c r="G10" s="184">
        <f t="shared" si="1"/>
        <v>0</v>
      </c>
    </row>
    <row r="11" spans="1:8" x14ac:dyDescent="0.2">
      <c r="A11" s="183">
        <f t="shared" si="2"/>
        <v>5</v>
      </c>
      <c r="B11" s="194" t="s">
        <v>669</v>
      </c>
      <c r="C11" s="195"/>
      <c r="D11" s="196"/>
      <c r="E11" s="197">
        <f t="shared" si="0"/>
        <v>0</v>
      </c>
      <c r="F11" s="197">
        <v>359</v>
      </c>
      <c r="G11" s="184">
        <f t="shared" si="1"/>
        <v>0</v>
      </c>
    </row>
    <row r="12" spans="1:8" x14ac:dyDescent="0.2">
      <c r="A12" s="183">
        <f t="shared" si="2"/>
        <v>6</v>
      </c>
      <c r="B12" s="194" t="s">
        <v>670</v>
      </c>
      <c r="C12" s="195"/>
      <c r="D12" s="196"/>
      <c r="E12" s="197">
        <f t="shared" si="0"/>
        <v>0</v>
      </c>
      <c r="F12" s="197">
        <v>359</v>
      </c>
      <c r="G12" s="184">
        <f t="shared" si="1"/>
        <v>0</v>
      </c>
    </row>
    <row r="13" spans="1:8" x14ac:dyDescent="0.2">
      <c r="A13" s="183">
        <f t="shared" si="2"/>
        <v>7</v>
      </c>
      <c r="B13" s="194" t="s">
        <v>671</v>
      </c>
      <c r="C13" s="195"/>
      <c r="D13" s="196"/>
      <c r="E13" s="197">
        <f t="shared" si="0"/>
        <v>0</v>
      </c>
      <c r="F13" s="197">
        <v>359</v>
      </c>
      <c r="G13" s="184">
        <f t="shared" si="1"/>
        <v>0</v>
      </c>
    </row>
    <row r="14" spans="1:8" x14ac:dyDescent="0.2">
      <c r="A14" s="183">
        <f t="shared" si="2"/>
        <v>8</v>
      </c>
      <c r="B14" s="194" t="s">
        <v>672</v>
      </c>
      <c r="C14" s="195"/>
      <c r="D14" s="196"/>
      <c r="E14" s="197">
        <f>C14-D14</f>
        <v>0</v>
      </c>
      <c r="F14" s="197">
        <v>359</v>
      </c>
      <c r="G14" s="184">
        <f t="shared" si="1"/>
        <v>0</v>
      </c>
    </row>
    <row r="15" spans="1:8" x14ac:dyDescent="0.2">
      <c r="A15" s="183">
        <f t="shared" si="2"/>
        <v>9</v>
      </c>
      <c r="B15" s="194" t="s">
        <v>673</v>
      </c>
      <c r="C15" s="195"/>
      <c r="D15" s="196"/>
      <c r="E15" s="197">
        <f t="shared" si="0"/>
        <v>0</v>
      </c>
      <c r="F15" s="197">
        <v>359</v>
      </c>
      <c r="G15" s="184">
        <f t="shared" si="1"/>
        <v>0</v>
      </c>
    </row>
    <row r="16" spans="1:8" ht="16.5" thickBot="1" x14ac:dyDescent="0.35">
      <c r="A16" s="198">
        <f t="shared" si="2"/>
        <v>10</v>
      </c>
      <c r="B16" s="199" t="s">
        <v>674</v>
      </c>
      <c r="C16" s="200"/>
      <c r="D16" s="201"/>
      <c r="E16" s="202">
        <f t="shared" si="0"/>
        <v>0</v>
      </c>
      <c r="F16" s="202">
        <v>359</v>
      </c>
      <c r="G16" s="185">
        <f t="shared" si="1"/>
        <v>0</v>
      </c>
      <c r="H16" s="161"/>
    </row>
    <row r="17" spans="1:7" ht="15" thickBot="1" x14ac:dyDescent="0.25">
      <c r="A17" s="642"/>
      <c r="B17" s="643"/>
      <c r="C17" s="643"/>
      <c r="D17" s="643"/>
      <c r="E17" s="643"/>
      <c r="F17" s="643"/>
      <c r="G17" s="644"/>
    </row>
    <row r="18" spans="1:7" ht="16.5" thickBot="1" x14ac:dyDescent="0.35">
      <c r="A18" s="769" t="s">
        <v>741</v>
      </c>
      <c r="B18" s="770"/>
      <c r="C18" s="203">
        <f>SUM(C7:C16)</f>
        <v>0</v>
      </c>
      <c r="D18" s="204">
        <f>SUM(D7:D16)</f>
        <v>0</v>
      </c>
      <c r="E18" s="205">
        <f>SUM(E7:E16)</f>
        <v>0</v>
      </c>
      <c r="F18" s="206"/>
      <c r="G18" s="300">
        <f>SUM(G7:G16)</f>
        <v>0</v>
      </c>
    </row>
    <row r="19" spans="1:7" ht="16.5" thickBot="1" x14ac:dyDescent="0.35">
      <c r="A19" s="649" t="s">
        <v>754</v>
      </c>
      <c r="B19" s="650"/>
      <c r="C19" s="650"/>
      <c r="D19" s="650"/>
      <c r="E19" s="650"/>
      <c r="F19" s="771"/>
      <c r="G19" s="301"/>
    </row>
    <row r="20" spans="1:7" ht="15" thickBot="1" x14ac:dyDescent="0.25">
      <c r="A20" s="773"/>
      <c r="B20" s="774"/>
      <c r="C20" s="774"/>
      <c r="D20" s="774"/>
      <c r="E20" s="774"/>
      <c r="F20" s="774"/>
      <c r="G20" s="775"/>
    </row>
    <row r="21" spans="1:7" ht="16.5" thickBot="1" x14ac:dyDescent="0.35">
      <c r="A21" s="620" t="s">
        <v>743</v>
      </c>
      <c r="B21" s="621"/>
      <c r="C21" s="621"/>
      <c r="D21" s="621"/>
      <c r="E21" s="621"/>
      <c r="F21" s="772"/>
      <c r="G21" s="300">
        <f>G18+G19</f>
        <v>0</v>
      </c>
    </row>
    <row r="22" spans="1:7" ht="15" thickBot="1" x14ac:dyDescent="0.25">
      <c r="A22" s="642"/>
      <c r="B22" s="643"/>
      <c r="C22" s="643"/>
      <c r="D22" s="643"/>
      <c r="E22" s="643"/>
      <c r="F22" s="643"/>
      <c r="G22" s="762"/>
    </row>
    <row r="23" spans="1:7" ht="49.5" customHeight="1" thickBot="1" x14ac:dyDescent="0.25">
      <c r="A23" s="617" t="s">
        <v>765</v>
      </c>
      <c r="B23" s="618"/>
      <c r="C23" s="618"/>
      <c r="D23" s="618"/>
      <c r="E23" s="618"/>
      <c r="F23" s="618"/>
      <c r="G23" s="619"/>
    </row>
  </sheetData>
  <mergeCells count="12">
    <mergeCell ref="A23:G23"/>
    <mergeCell ref="A19:F19"/>
    <mergeCell ref="A21:F21"/>
    <mergeCell ref="A20:G20"/>
    <mergeCell ref="A22:G22"/>
    <mergeCell ref="A18:B18"/>
    <mergeCell ref="A17:G17"/>
    <mergeCell ref="A1:G1"/>
    <mergeCell ref="A2:G2"/>
    <mergeCell ref="A3:G3"/>
    <mergeCell ref="A4:G4"/>
    <mergeCell ref="A5:G5"/>
  </mergeCells>
  <pageMargins left="0.2" right="0.2" top="0.75" bottom="0.75" header="0.3" footer="0.3"/>
  <pageSetup scale="5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1:B7"/>
  <sheetViews>
    <sheetView workbookViewId="0">
      <selection activeCell="B6" sqref="B6:B7"/>
    </sheetView>
  </sheetViews>
  <sheetFormatPr defaultColWidth="9.140625" defaultRowHeight="20.100000000000001" customHeight="1" x14ac:dyDescent="0.25"/>
  <cols>
    <col min="1" max="1" width="4.28515625" style="362" bestFit="1" customWidth="1"/>
    <col min="2" max="2" width="61.5703125" style="364" bestFit="1" customWidth="1"/>
    <col min="3" max="16384" width="9.140625" style="364"/>
  </cols>
  <sheetData>
    <row r="1" spans="1:2" ht="20.100000000000001" customHeight="1" x14ac:dyDescent="0.25">
      <c r="A1" s="584" t="s">
        <v>1071</v>
      </c>
      <c r="B1" s="584"/>
    </row>
    <row r="2" spans="1:2" ht="20.100000000000001" customHeight="1" x14ac:dyDescent="0.25">
      <c r="A2" s="363" t="s">
        <v>706</v>
      </c>
      <c r="B2" s="365" t="s">
        <v>989</v>
      </c>
    </row>
    <row r="3" spans="1:2" ht="20.100000000000001" customHeight="1" x14ac:dyDescent="0.25">
      <c r="A3" s="362">
        <v>1</v>
      </c>
      <c r="B3" s="364" t="s">
        <v>987</v>
      </c>
    </row>
    <row r="4" spans="1:2" ht="20.100000000000001" customHeight="1" x14ac:dyDescent="0.25">
      <c r="A4" s="362">
        <v>2</v>
      </c>
      <c r="B4" s="364" t="s">
        <v>1053</v>
      </c>
    </row>
    <row r="5" spans="1:2" ht="20.100000000000001" customHeight="1" x14ac:dyDescent="0.25">
      <c r="A5" s="362">
        <v>3</v>
      </c>
      <c r="B5" s="364" t="s">
        <v>988</v>
      </c>
    </row>
    <row r="6" spans="1:2" ht="20.100000000000001" customHeight="1" x14ac:dyDescent="0.25">
      <c r="A6" s="362">
        <v>4</v>
      </c>
      <c r="B6" s="364" t="s">
        <v>1054</v>
      </c>
    </row>
    <row r="7" spans="1:2" ht="20.100000000000001" customHeight="1" x14ac:dyDescent="0.25">
      <c r="A7" s="362">
        <v>5</v>
      </c>
      <c r="B7" s="364" t="s">
        <v>1056</v>
      </c>
    </row>
  </sheetData>
  <mergeCells count="1">
    <mergeCell ref="A1:B1"/>
  </mergeCells>
  <pageMargins left="0.45" right="0.2" top="0.5" bottom="0" header="0" footer="0"/>
  <pageSetup paperSize="9" fitToWidth="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49"/>
  <sheetViews>
    <sheetView showGridLines="0" topLeftCell="A29" zoomScaleSheetLayoutView="100" workbookViewId="0">
      <selection activeCell="A46" sqref="A46"/>
    </sheetView>
  </sheetViews>
  <sheetFormatPr defaultColWidth="9.140625" defaultRowHeight="12.75" x14ac:dyDescent="0.25"/>
  <cols>
    <col min="1" max="1" width="28.5703125" style="418" bestFit="1" customWidth="1"/>
    <col min="2" max="2" width="6.42578125" style="418" bestFit="1" customWidth="1"/>
    <col min="3" max="3" width="12.140625" style="419" bestFit="1" customWidth="1"/>
    <col min="4" max="4" width="14.5703125" style="419" bestFit="1" customWidth="1"/>
    <col min="5" max="5" width="11.7109375" style="419" bestFit="1" customWidth="1"/>
    <col min="6" max="6" width="13.85546875" style="419" bestFit="1" customWidth="1"/>
    <col min="7" max="7" width="9.140625" style="418"/>
    <col min="8" max="8" width="15.7109375" style="418" bestFit="1" customWidth="1"/>
    <col min="9" max="16384" width="9.140625" style="418"/>
  </cols>
  <sheetData>
    <row r="1" spans="1:8" ht="13.5" x14ac:dyDescent="0.25">
      <c r="A1" s="548" t="str">
        <f>SoFPe!A1:F1</f>
        <v>Kogi Local Government of Kogi State</v>
      </c>
      <c r="B1" s="548"/>
      <c r="C1" s="548"/>
      <c r="D1" s="548"/>
      <c r="E1" s="548"/>
      <c r="F1" s="548"/>
    </row>
    <row r="2" spans="1:8" ht="13.5" x14ac:dyDescent="0.25">
      <c r="A2" s="548" t="str">
        <f>SoFPe!A2</f>
        <v>Financial Statement For The Year Ended 31st December, 2021</v>
      </c>
      <c r="B2" s="548"/>
      <c r="C2" s="548"/>
      <c r="D2" s="548"/>
      <c r="E2" s="548"/>
      <c r="F2" s="548"/>
    </row>
    <row r="3" spans="1:8" ht="13.5" x14ac:dyDescent="0.25">
      <c r="A3" s="563" t="s">
        <v>712</v>
      </c>
      <c r="B3" s="563"/>
      <c r="C3" s="563"/>
      <c r="D3" s="563"/>
      <c r="E3" s="563"/>
      <c r="F3" s="563"/>
    </row>
    <row r="4" spans="1:8" x14ac:dyDescent="0.25">
      <c r="A4" s="560"/>
      <c r="B4" s="560"/>
      <c r="C4" s="560"/>
      <c r="D4" s="560"/>
      <c r="E4" s="560"/>
      <c r="F4" s="560"/>
    </row>
    <row r="5" spans="1:8" s="417" customFormat="1" ht="16.5" customHeight="1" x14ac:dyDescent="0.25">
      <c r="A5" s="565" t="s">
        <v>620</v>
      </c>
      <c r="B5" s="381" t="s">
        <v>619</v>
      </c>
      <c r="C5" s="564" t="str">
        <f>SoFPe!E5</f>
        <v xml:space="preserve"> Year Ended 31st December, 2021</v>
      </c>
      <c r="D5" s="564"/>
      <c r="E5" s="564" t="str">
        <f>SoFPe!F5</f>
        <v xml:space="preserve"> Year Ended 31st December, 2020</v>
      </c>
      <c r="F5" s="564"/>
    </row>
    <row r="6" spans="1:8" ht="13.5" x14ac:dyDescent="0.25">
      <c r="A6" s="565"/>
      <c r="B6" s="514"/>
      <c r="D6" s="495"/>
      <c r="F6" s="495"/>
    </row>
    <row r="7" spans="1:8" ht="13.5" x14ac:dyDescent="0.25">
      <c r="A7" s="460" t="s">
        <v>621</v>
      </c>
      <c r="B7" s="381"/>
      <c r="D7" s="495"/>
      <c r="F7" s="495"/>
    </row>
    <row r="8" spans="1:8" x14ac:dyDescent="0.25">
      <c r="A8" s="418" t="s">
        <v>429</v>
      </c>
      <c r="B8" s="382">
        <v>9</v>
      </c>
      <c r="C8" s="420">
        <v>1880878</v>
      </c>
      <c r="D8" s="467"/>
      <c r="E8" s="420">
        <v>12458696</v>
      </c>
    </row>
    <row r="9" spans="1:8" x14ac:dyDescent="0.25">
      <c r="A9" s="418" t="s">
        <v>428</v>
      </c>
      <c r="B9" s="382"/>
      <c r="C9" s="419">
        <f>Note20!K9</f>
        <v>0</v>
      </c>
      <c r="E9" s="419">
        <v>0</v>
      </c>
    </row>
    <row r="10" spans="1:8" x14ac:dyDescent="0.25">
      <c r="A10" s="418" t="s">
        <v>982</v>
      </c>
      <c r="B10" s="382"/>
      <c r="C10" s="419">
        <v>0</v>
      </c>
      <c r="E10" s="419" t="s">
        <v>1091</v>
      </c>
    </row>
    <row r="11" spans="1:8" ht="13.5" x14ac:dyDescent="0.25">
      <c r="A11" s="460" t="s">
        <v>622</v>
      </c>
      <c r="B11" s="381"/>
      <c r="D11" s="495">
        <f>SUM(C8:C10)</f>
        <v>1880878</v>
      </c>
      <c r="F11" s="495">
        <f>SUM(E8:E10)</f>
        <v>12458696</v>
      </c>
    </row>
    <row r="12" spans="1:8" x14ac:dyDescent="0.25">
      <c r="C12" s="515"/>
      <c r="D12" s="515"/>
      <c r="E12" s="515"/>
      <c r="F12" s="515"/>
    </row>
    <row r="13" spans="1:8" ht="13.5" x14ac:dyDescent="0.25">
      <c r="A13" s="460" t="s">
        <v>623</v>
      </c>
      <c r="B13" s="381"/>
      <c r="D13" s="495"/>
      <c r="F13" s="495"/>
    </row>
    <row r="14" spans="1:8" x14ac:dyDescent="0.25">
      <c r="A14" s="418" t="s">
        <v>426</v>
      </c>
      <c r="B14" s="382"/>
      <c r="C14" s="419">
        <f>'Note 21'!D9</f>
        <v>0</v>
      </c>
      <c r="E14" s="419">
        <f>'Note 21'!D9</f>
        <v>0</v>
      </c>
    </row>
    <row r="15" spans="1:8" x14ac:dyDescent="0.25">
      <c r="A15" s="418" t="s">
        <v>425</v>
      </c>
      <c r="B15" s="382"/>
      <c r="C15" s="419">
        <f>Note22!F19</f>
        <v>0</v>
      </c>
      <c r="E15" s="419">
        <v>0</v>
      </c>
      <c r="H15" s="464"/>
    </row>
    <row r="16" spans="1:8" x14ac:dyDescent="0.25">
      <c r="A16" s="418" t="s">
        <v>423</v>
      </c>
      <c r="B16" s="382">
        <v>7</v>
      </c>
      <c r="C16" s="420">
        <v>6996620754</v>
      </c>
      <c r="D16" s="420"/>
      <c r="E16" s="420">
        <v>7346522829</v>
      </c>
      <c r="H16" s="450"/>
    </row>
    <row r="17" spans="1:6" x14ac:dyDescent="0.25">
      <c r="A17" s="418" t="s">
        <v>421</v>
      </c>
      <c r="B17" s="382"/>
      <c r="C17" s="419">
        <v>0</v>
      </c>
      <c r="E17" s="419">
        <f>'Note 24'!D9</f>
        <v>0</v>
      </c>
    </row>
    <row r="18" spans="1:6" ht="13.5" x14ac:dyDescent="0.25">
      <c r="A18" s="460" t="s">
        <v>624</v>
      </c>
      <c r="B18" s="381"/>
      <c r="D18" s="495">
        <f>SUM(C14:C17)</f>
        <v>6996620754</v>
      </c>
      <c r="F18" s="495">
        <f>SUM(E14:E17)</f>
        <v>7346522829</v>
      </c>
    </row>
    <row r="19" spans="1:6" x14ac:dyDescent="0.25">
      <c r="A19" s="560"/>
      <c r="B19" s="560"/>
      <c r="C19" s="560"/>
      <c r="D19" s="560"/>
      <c r="E19" s="560"/>
      <c r="F19" s="560"/>
    </row>
    <row r="20" spans="1:6" ht="13.5" x14ac:dyDescent="0.25">
      <c r="A20" s="460" t="s">
        <v>625</v>
      </c>
      <c r="B20" s="381"/>
      <c r="D20" s="495">
        <f>D11+D18</f>
        <v>6998501632</v>
      </c>
      <c r="F20" s="495">
        <f>F11+F18</f>
        <v>7358981525</v>
      </c>
    </row>
    <row r="21" spans="1:6" x14ac:dyDescent="0.25">
      <c r="A21" s="560"/>
      <c r="B21" s="560"/>
      <c r="C21" s="560"/>
      <c r="D21" s="560"/>
      <c r="E21" s="560"/>
      <c r="F21" s="560"/>
    </row>
    <row r="22" spans="1:6" ht="13.5" x14ac:dyDescent="0.25">
      <c r="A22" s="460" t="s">
        <v>626</v>
      </c>
      <c r="B22" s="381"/>
      <c r="D22" s="495"/>
      <c r="F22" s="495"/>
    </row>
    <row r="23" spans="1:6" ht="13.5" x14ac:dyDescent="0.25">
      <c r="A23" s="460" t="s">
        <v>627</v>
      </c>
      <c r="B23" s="381"/>
      <c r="D23" s="495"/>
      <c r="F23" s="495"/>
    </row>
    <row r="24" spans="1:6" x14ac:dyDescent="0.25">
      <c r="A24" s="418" t="s">
        <v>419</v>
      </c>
      <c r="C24" s="419">
        <v>0</v>
      </c>
      <c r="E24" s="409">
        <v>3729362115</v>
      </c>
    </row>
    <row r="25" spans="1:6" x14ac:dyDescent="0.25">
      <c r="A25" s="418" t="s">
        <v>418</v>
      </c>
      <c r="B25" s="382"/>
      <c r="C25" s="419">
        <v>0</v>
      </c>
      <c r="E25" s="419">
        <f>'Note 26'!D11</f>
        <v>0</v>
      </c>
    </row>
    <row r="26" spans="1:6" x14ac:dyDescent="0.25">
      <c r="A26" s="418" t="s">
        <v>416</v>
      </c>
      <c r="B26" s="382">
        <v>10</v>
      </c>
      <c r="C26" s="409">
        <v>4378227064</v>
      </c>
      <c r="E26" s="419">
        <f>'Note 27'!D10</f>
        <v>0</v>
      </c>
    </row>
    <row r="27" spans="1:6" ht="13.5" x14ac:dyDescent="0.25">
      <c r="A27" s="460" t="s">
        <v>628</v>
      </c>
      <c r="B27" s="381"/>
      <c r="D27" s="495">
        <f>SUM(C25:C26)</f>
        <v>4378227064</v>
      </c>
      <c r="F27" s="495">
        <f>SUM(E24:E26)</f>
        <v>3729362115</v>
      </c>
    </row>
    <row r="28" spans="1:6" x14ac:dyDescent="0.25">
      <c r="A28" s="560"/>
      <c r="B28" s="560"/>
      <c r="C28" s="560"/>
      <c r="D28" s="560"/>
      <c r="E28" s="560"/>
      <c r="F28" s="560"/>
    </row>
    <row r="29" spans="1:6" ht="13.5" x14ac:dyDescent="0.25">
      <c r="A29" s="460" t="s">
        <v>629</v>
      </c>
      <c r="B29" s="381"/>
      <c r="F29" s="495"/>
    </row>
    <row r="30" spans="1:6" x14ac:dyDescent="0.25">
      <c r="A30" s="418" t="s">
        <v>414</v>
      </c>
      <c r="B30" s="382"/>
      <c r="C30" s="419">
        <f>'Note 28'!C10</f>
        <v>0</v>
      </c>
    </row>
    <row r="31" spans="1:6" ht="13.5" x14ac:dyDescent="0.25">
      <c r="A31" s="460" t="s">
        <v>630</v>
      </c>
      <c r="B31" s="381"/>
      <c r="D31" s="495">
        <f>C30</f>
        <v>0</v>
      </c>
      <c r="F31" s="495">
        <f>E30</f>
        <v>0</v>
      </c>
    </row>
    <row r="32" spans="1:6" x14ac:dyDescent="0.25">
      <c r="A32" s="560"/>
      <c r="B32" s="560"/>
      <c r="C32" s="560"/>
      <c r="D32" s="560"/>
      <c r="E32" s="560"/>
      <c r="F32" s="560"/>
    </row>
    <row r="33" spans="1:7" ht="13.5" x14ac:dyDescent="0.25">
      <c r="A33" s="460" t="s">
        <v>631</v>
      </c>
      <c r="B33" s="381"/>
      <c r="D33" s="495">
        <f>D27+D31</f>
        <v>4378227064</v>
      </c>
      <c r="F33" s="495">
        <f>F27+F31</f>
        <v>3729362115</v>
      </c>
    </row>
    <row r="34" spans="1:7" x14ac:dyDescent="0.25">
      <c r="A34" s="560"/>
      <c r="B34" s="560"/>
      <c r="C34" s="560"/>
      <c r="D34" s="560"/>
      <c r="E34" s="560"/>
      <c r="F34" s="560"/>
    </row>
    <row r="35" spans="1:7" ht="13.5" x14ac:dyDescent="0.25">
      <c r="A35" s="460" t="s">
        <v>632</v>
      </c>
      <c r="B35" s="381"/>
      <c r="D35" s="495">
        <f>D20-D33</f>
        <v>2620274568</v>
      </c>
      <c r="F35" s="495">
        <f>F20-F33</f>
        <v>3629619410</v>
      </c>
    </row>
    <row r="36" spans="1:7" x14ac:dyDescent="0.25">
      <c r="A36" s="560"/>
      <c r="B36" s="560"/>
      <c r="C36" s="560"/>
      <c r="D36" s="560"/>
      <c r="E36" s="560"/>
      <c r="F36" s="560"/>
    </row>
    <row r="37" spans="1:7" ht="13.5" x14ac:dyDescent="0.25">
      <c r="A37" s="460" t="s">
        <v>633</v>
      </c>
      <c r="B37" s="381"/>
      <c r="F37" s="495"/>
    </row>
    <row r="38" spans="1:7" x14ac:dyDescent="0.25">
      <c r="A38" s="418" t="s">
        <v>773</v>
      </c>
      <c r="B38" s="382">
        <v>11</v>
      </c>
      <c r="C38" s="419">
        <f>D35-C39</f>
        <v>2936520190</v>
      </c>
      <c r="E38" s="420">
        <v>4097857647</v>
      </c>
    </row>
    <row r="39" spans="1:7" x14ac:dyDescent="0.25">
      <c r="A39" s="417" t="s">
        <v>412</v>
      </c>
      <c r="C39" s="419">
        <f>SoFPe!E26</f>
        <v>-316245622</v>
      </c>
      <c r="E39" s="420">
        <v>-468238237</v>
      </c>
    </row>
    <row r="40" spans="1:7" ht="20.25" customHeight="1" x14ac:dyDescent="0.25">
      <c r="A40" s="460" t="s">
        <v>634</v>
      </c>
      <c r="B40" s="460"/>
      <c r="D40" s="495">
        <f>C38+C39</f>
        <v>2620274568</v>
      </c>
      <c r="E40" s="495"/>
      <c r="F40" s="495">
        <f>E38+E39</f>
        <v>3629619410</v>
      </c>
    </row>
    <row r="41" spans="1:7" ht="1.5" customHeight="1" x14ac:dyDescent="0.25">
      <c r="A41" s="516"/>
      <c r="B41" s="516"/>
      <c r="C41" s="517"/>
      <c r="D41" s="518">
        <f>D35-D40</f>
        <v>0</v>
      </c>
      <c r="E41" s="518"/>
      <c r="F41" s="518">
        <f>F35-F40</f>
        <v>0</v>
      </c>
    </row>
    <row r="42" spans="1:7" x14ac:dyDescent="0.25">
      <c r="A42" s="519"/>
      <c r="B42" s="520"/>
      <c r="C42" s="521"/>
      <c r="D42" s="561"/>
      <c r="E42" s="561"/>
      <c r="F42" s="562"/>
      <c r="G42" s="522"/>
    </row>
    <row r="43" spans="1:7" x14ac:dyDescent="0.25">
      <c r="A43" s="429"/>
      <c r="B43" s="430"/>
      <c r="C43" s="502"/>
      <c r="D43" s="502"/>
      <c r="E43" s="502"/>
      <c r="F43" s="503"/>
      <c r="G43" s="522"/>
    </row>
    <row r="44" spans="1:7" ht="36" customHeight="1" x14ac:dyDescent="0.25">
      <c r="A44" s="429"/>
      <c r="B44" s="430"/>
      <c r="C44" s="502"/>
      <c r="D44" s="502"/>
      <c r="E44" s="502"/>
      <c r="F44" s="503"/>
      <c r="G44" s="522"/>
    </row>
    <row r="45" spans="1:7" ht="13.5" x14ac:dyDescent="0.25">
      <c r="A45" s="505" t="s">
        <v>1245</v>
      </c>
      <c r="B45" s="513"/>
      <c r="C45" s="502"/>
      <c r="D45" s="502"/>
      <c r="E45" s="502"/>
      <c r="F45" s="503"/>
      <c r="G45" s="522"/>
    </row>
    <row r="46" spans="1:7" x14ac:dyDescent="0.25">
      <c r="A46" s="429" t="s">
        <v>1068</v>
      </c>
      <c r="B46" s="513"/>
      <c r="C46" s="502"/>
      <c r="D46" s="502"/>
      <c r="E46" s="502"/>
      <c r="F46" s="503"/>
      <c r="G46" s="522"/>
    </row>
    <row r="47" spans="1:7" x14ac:dyDescent="0.25">
      <c r="A47" s="429" t="s">
        <v>1065</v>
      </c>
      <c r="B47" s="430"/>
      <c r="C47" s="502"/>
      <c r="D47" s="502"/>
      <c r="E47" s="502"/>
      <c r="F47" s="503"/>
      <c r="G47" s="522"/>
    </row>
    <row r="48" spans="1:7" x14ac:dyDescent="0.25">
      <c r="A48" s="507" t="s">
        <v>771</v>
      </c>
      <c r="B48" s="435"/>
      <c r="C48" s="509"/>
      <c r="D48" s="509"/>
      <c r="E48" s="509"/>
      <c r="F48" s="510"/>
      <c r="G48" s="522"/>
    </row>
    <row r="49" spans="1:6" x14ac:dyDescent="0.25">
      <c r="A49" s="523"/>
      <c r="B49" s="523"/>
      <c r="C49" s="524"/>
      <c r="D49" s="524"/>
      <c r="E49" s="524"/>
      <c r="F49" s="524"/>
    </row>
  </sheetData>
  <mergeCells count="14">
    <mergeCell ref="A19:F19"/>
    <mergeCell ref="A32:F32"/>
    <mergeCell ref="A1:F1"/>
    <mergeCell ref="A2:F2"/>
    <mergeCell ref="A3:F3"/>
    <mergeCell ref="E5:F5"/>
    <mergeCell ref="C5:D5"/>
    <mergeCell ref="A4:F4"/>
    <mergeCell ref="A5:A6"/>
    <mergeCell ref="A34:F34"/>
    <mergeCell ref="A36:F36"/>
    <mergeCell ref="D42:F42"/>
    <mergeCell ref="A28:F28"/>
    <mergeCell ref="A21:F21"/>
  </mergeCells>
  <pageMargins left="0.45" right="0.2" top="0.5" bottom="0" header="0" footer="0"/>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G23"/>
  <sheetViews>
    <sheetView showGridLines="0" topLeftCell="A6" zoomScaleSheetLayoutView="112" workbookViewId="0">
      <selection sqref="A1:E23"/>
    </sheetView>
  </sheetViews>
  <sheetFormatPr defaultColWidth="9.140625" defaultRowHeight="12.75" x14ac:dyDescent="0.25"/>
  <cols>
    <col min="1" max="1" width="37.28515625" style="385" bestFit="1" customWidth="1"/>
    <col min="2" max="2" width="12.85546875" style="385" bestFit="1" customWidth="1"/>
    <col min="3" max="3" width="14.140625" style="409" bestFit="1" customWidth="1"/>
    <col min="4" max="4" width="13.42578125" style="409" bestFit="1" customWidth="1"/>
    <col min="5" max="5" width="14.140625" style="409" bestFit="1" customWidth="1"/>
    <col min="6" max="6" width="9.140625" style="385"/>
    <col min="7" max="7" width="22.140625" style="385" customWidth="1"/>
    <col min="8" max="16384" width="9.140625" style="385"/>
  </cols>
  <sheetData>
    <row r="1" spans="1:7" ht="13.5" x14ac:dyDescent="0.25">
      <c r="A1" s="548" t="str">
        <f>SoFPo!A1:F1</f>
        <v>Kogi Local Government of Kogi State</v>
      </c>
      <c r="B1" s="548"/>
      <c r="C1" s="548"/>
      <c r="D1" s="548"/>
      <c r="E1" s="548"/>
    </row>
    <row r="2" spans="1:7" ht="13.5" x14ac:dyDescent="0.25">
      <c r="A2" s="548" t="s">
        <v>1115</v>
      </c>
      <c r="B2" s="548"/>
      <c r="C2" s="548"/>
      <c r="D2" s="548"/>
      <c r="E2" s="548"/>
    </row>
    <row r="3" spans="1:7" ht="13.5" x14ac:dyDescent="0.25">
      <c r="A3" s="548" t="s">
        <v>795</v>
      </c>
      <c r="B3" s="548"/>
      <c r="C3" s="548"/>
      <c r="D3" s="548"/>
      <c r="E3" s="548"/>
    </row>
    <row r="4" spans="1:7" ht="13.5" x14ac:dyDescent="0.25">
      <c r="A4" s="548"/>
      <c r="B4" s="548"/>
      <c r="C4" s="548"/>
      <c r="D4" s="548"/>
      <c r="E4" s="548"/>
    </row>
    <row r="5" spans="1:7" s="399" customFormat="1" ht="40.5" x14ac:dyDescent="0.25">
      <c r="A5" s="399" t="s">
        <v>678</v>
      </c>
      <c r="B5" s="390" t="s">
        <v>413</v>
      </c>
      <c r="C5" s="374" t="s">
        <v>1097</v>
      </c>
      <c r="D5" s="374" t="s">
        <v>1073</v>
      </c>
      <c r="E5" s="374" t="s">
        <v>1</v>
      </c>
    </row>
    <row r="6" spans="1:7" s="407" customFormat="1" ht="13.5" x14ac:dyDescent="0.25">
      <c r="A6" s="407" t="s">
        <v>1122</v>
      </c>
      <c r="B6" s="403">
        <v>0</v>
      </c>
      <c r="C6" s="420">
        <v>4097857647</v>
      </c>
      <c r="D6" s="420">
        <v>-468238237</v>
      </c>
      <c r="E6" s="416">
        <f>SUM(B6:D6)</f>
        <v>3629619410</v>
      </c>
    </row>
    <row r="7" spans="1:7" x14ac:dyDescent="0.25">
      <c r="A7" s="385" t="s">
        <v>650</v>
      </c>
      <c r="B7" s="391">
        <v>0</v>
      </c>
      <c r="C7" s="420">
        <v>0</v>
      </c>
      <c r="D7" s="420">
        <v>0</v>
      </c>
      <c r="E7" s="420">
        <v>0</v>
      </c>
    </row>
    <row r="8" spans="1:7" x14ac:dyDescent="0.25">
      <c r="A8" s="385" t="s">
        <v>651</v>
      </c>
      <c r="B8" s="391">
        <v>0</v>
      </c>
      <c r="C8" s="420">
        <v>0</v>
      </c>
      <c r="D8" s="420">
        <v>0</v>
      </c>
      <c r="E8" s="420">
        <v>0</v>
      </c>
    </row>
    <row r="9" spans="1:7" x14ac:dyDescent="0.25">
      <c r="A9" s="385" t="s">
        <v>652</v>
      </c>
      <c r="B9" s="391">
        <v>0</v>
      </c>
      <c r="C9" s="420">
        <v>0</v>
      </c>
      <c r="D9" s="420"/>
      <c r="E9" s="420"/>
      <c r="G9" s="446"/>
    </row>
    <row r="10" spans="1:7" s="407" customFormat="1" ht="13.5" x14ac:dyDescent="0.25">
      <c r="A10" s="407" t="s">
        <v>1119</v>
      </c>
      <c r="B10" s="403">
        <v>0</v>
      </c>
      <c r="C10" s="416">
        <f>C6</f>
        <v>4097857647</v>
      </c>
      <c r="D10" s="416">
        <f t="shared" ref="D10:E10" si="0">D6</f>
        <v>-468238237</v>
      </c>
      <c r="E10" s="416">
        <f t="shared" si="0"/>
        <v>3629619410</v>
      </c>
      <c r="G10" s="385"/>
    </row>
    <row r="11" spans="1:7" x14ac:dyDescent="0.25">
      <c r="A11" s="385" t="s">
        <v>650</v>
      </c>
      <c r="B11" s="391">
        <v>0</v>
      </c>
      <c r="C11" s="420">
        <v>0</v>
      </c>
      <c r="D11" s="420">
        <v>0</v>
      </c>
      <c r="E11" s="420">
        <v>0</v>
      </c>
      <c r="G11" s="446"/>
    </row>
    <row r="12" spans="1:7" x14ac:dyDescent="0.25">
      <c r="A12" s="385" t="s">
        <v>651</v>
      </c>
      <c r="B12" s="391">
        <v>0</v>
      </c>
      <c r="C12" s="420">
        <v>0</v>
      </c>
      <c r="D12" s="420">
        <v>0</v>
      </c>
      <c r="E12" s="420">
        <v>0</v>
      </c>
    </row>
    <row r="13" spans="1:7" x14ac:dyDescent="0.25">
      <c r="A13" s="385" t="s">
        <v>721</v>
      </c>
      <c r="B13" s="391">
        <v>0</v>
      </c>
      <c r="C13" s="420">
        <v>0</v>
      </c>
      <c r="D13" s="420">
        <f>SoFPo!C39</f>
        <v>-316245622</v>
      </c>
      <c r="E13" s="420">
        <f>D13</f>
        <v>-316245622</v>
      </c>
    </row>
    <row r="14" spans="1:7" x14ac:dyDescent="0.25">
      <c r="A14" s="385" t="s">
        <v>1123</v>
      </c>
      <c r="B14" s="391"/>
      <c r="C14" s="420">
        <f>SoFPo!C38</f>
        <v>2936520190</v>
      </c>
      <c r="D14" s="420"/>
      <c r="E14" s="420">
        <f>C14+D14</f>
        <v>2936520190</v>
      </c>
    </row>
    <row r="15" spans="1:7" s="407" customFormat="1" ht="13.5" x14ac:dyDescent="0.25">
      <c r="A15" s="498" t="s">
        <v>1117</v>
      </c>
      <c r="B15" s="486">
        <v>0</v>
      </c>
      <c r="C15" s="499">
        <f>C14</f>
        <v>2936520190</v>
      </c>
      <c r="D15" s="499">
        <f>D13</f>
        <v>-316245622</v>
      </c>
      <c r="E15" s="499">
        <f>SUM(E13:E14)</f>
        <v>2620274568</v>
      </c>
      <c r="G15" s="385"/>
    </row>
    <row r="16" spans="1:7" ht="12.75" customHeight="1" x14ac:dyDescent="0.25">
      <c r="A16" s="424"/>
      <c r="B16" s="425"/>
      <c r="C16" s="426"/>
      <c r="D16" s="426"/>
      <c r="E16" s="427"/>
      <c r="F16" s="428"/>
    </row>
    <row r="17" spans="1:6" x14ac:dyDescent="0.25">
      <c r="A17" s="429"/>
      <c r="B17" s="430"/>
      <c r="C17" s="431"/>
      <c r="D17" s="431"/>
      <c r="E17" s="432"/>
      <c r="F17" s="428"/>
    </row>
    <row r="18" spans="1:6" x14ac:dyDescent="0.25">
      <c r="A18" s="429"/>
      <c r="B18" s="430"/>
      <c r="C18" s="431"/>
      <c r="D18" s="431"/>
      <c r="E18" s="432"/>
      <c r="F18" s="428"/>
    </row>
    <row r="19" spans="1:6" ht="28.5" customHeight="1" x14ac:dyDescent="0.25">
      <c r="A19" s="429"/>
      <c r="B19" s="430"/>
      <c r="C19" s="431"/>
      <c r="D19" s="431"/>
      <c r="E19" s="432"/>
      <c r="F19" s="428"/>
    </row>
    <row r="20" spans="1:6" ht="13.5" x14ac:dyDescent="0.25">
      <c r="A20" s="505" t="str">
        <f>SoFPe!A30:C30</f>
        <v>Abdullahi Yusuf Ohikwura</v>
      </c>
      <c r="B20" s="513"/>
      <c r="C20" s="431"/>
      <c r="D20" s="431"/>
      <c r="E20" s="432"/>
      <c r="F20" s="428"/>
    </row>
    <row r="21" spans="1:6" x14ac:dyDescent="0.25">
      <c r="A21" s="429" t="str">
        <f>SoFPe!A31</f>
        <v>Local Government Treasurer (LGT)</v>
      </c>
      <c r="B21" s="513"/>
      <c r="C21" s="431"/>
      <c r="D21" s="431"/>
      <c r="E21" s="432"/>
      <c r="F21" s="428"/>
    </row>
    <row r="22" spans="1:6" x14ac:dyDescent="0.25">
      <c r="A22" s="429" t="str">
        <f>SoFPe!A32:C32</f>
        <v>Treasurer Dekina Local Government</v>
      </c>
      <c r="B22" s="430"/>
      <c r="C22" s="431"/>
      <c r="D22" s="431"/>
      <c r="E22" s="432"/>
      <c r="F22" s="428"/>
    </row>
    <row r="23" spans="1:6" x14ac:dyDescent="0.25">
      <c r="A23" s="429" t="s">
        <v>771</v>
      </c>
      <c r="B23" s="430"/>
      <c r="C23" s="431"/>
      <c r="D23" s="431"/>
      <c r="E23" s="432"/>
      <c r="F23" s="428"/>
    </row>
  </sheetData>
  <mergeCells count="4">
    <mergeCell ref="A1:E1"/>
    <mergeCell ref="A2:E2"/>
    <mergeCell ref="A3:E3"/>
    <mergeCell ref="A4:E4"/>
  </mergeCells>
  <pageMargins left="0.45" right="0.2" top="0.5" bottom="0" header="0" footer="0"/>
  <pageSetup paperSize="9"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2"/>
  <sheetViews>
    <sheetView showGridLines="0" topLeftCell="A12" zoomScaleSheetLayoutView="106" workbookViewId="0">
      <selection activeCell="E23" sqref="E23"/>
    </sheetView>
  </sheetViews>
  <sheetFormatPr defaultColWidth="9.140625" defaultRowHeight="12.75" x14ac:dyDescent="0.25"/>
  <cols>
    <col min="1" max="1" width="47.28515625" style="385" customWidth="1"/>
    <col min="2" max="2" width="7.85546875" style="376" customWidth="1"/>
    <col min="3" max="3" width="20.28515625" style="420" customWidth="1"/>
    <col min="4" max="4" width="20.42578125" style="420" customWidth="1"/>
    <col min="5" max="5" width="20.5703125" style="385" customWidth="1"/>
    <col min="6" max="6" width="21.5703125" style="385" customWidth="1"/>
    <col min="7" max="16384" width="9.140625" style="385"/>
  </cols>
  <sheetData>
    <row r="1" spans="1:6" ht="13.5" x14ac:dyDescent="0.25">
      <c r="A1" s="548" t="str">
        <f>SoFPe!A1:F1</f>
        <v>Kogi Local Government of Kogi State</v>
      </c>
      <c r="B1" s="548"/>
      <c r="C1" s="548"/>
      <c r="D1" s="548"/>
    </row>
    <row r="2" spans="1:6" ht="13.5" x14ac:dyDescent="0.25">
      <c r="A2" s="548" t="str">
        <f>SoFPe!A2</f>
        <v>Financial Statement For The Year Ended 31st December, 2021</v>
      </c>
      <c r="B2" s="548"/>
      <c r="C2" s="548"/>
      <c r="D2" s="548"/>
      <c r="E2" s="407"/>
      <c r="F2" s="407"/>
    </row>
    <row r="3" spans="1:6" ht="13.5" x14ac:dyDescent="0.25">
      <c r="A3" s="548" t="s">
        <v>713</v>
      </c>
      <c r="B3" s="548"/>
      <c r="C3" s="548"/>
      <c r="D3" s="548"/>
    </row>
    <row r="4" spans="1:6" ht="15" customHeight="1" x14ac:dyDescent="0.25">
      <c r="A4" s="549"/>
      <c r="B4" s="549"/>
      <c r="C4" s="549"/>
      <c r="D4" s="549"/>
    </row>
    <row r="5" spans="1:6" s="375" customFormat="1" ht="27" customHeight="1" x14ac:dyDescent="0.25">
      <c r="A5" s="399" t="s">
        <v>678</v>
      </c>
      <c r="B5" s="390" t="s">
        <v>619</v>
      </c>
      <c r="C5" s="416" t="s">
        <v>1116</v>
      </c>
      <c r="D5" s="416" t="s">
        <v>1093</v>
      </c>
    </row>
    <row r="6" spans="1:6" ht="15" customHeight="1" x14ac:dyDescent="0.25">
      <c r="A6" s="407" t="s">
        <v>635</v>
      </c>
      <c r="B6" s="377"/>
      <c r="C6" s="493"/>
      <c r="D6" s="493"/>
    </row>
    <row r="7" spans="1:6" ht="15" customHeight="1" x14ac:dyDescent="0.25">
      <c r="A7" s="407" t="s">
        <v>636</v>
      </c>
      <c r="B7" s="377"/>
      <c r="C7" s="416"/>
      <c r="D7" s="416"/>
    </row>
    <row r="8" spans="1:6" ht="15" customHeight="1" x14ac:dyDescent="0.25">
      <c r="A8" s="385" t="s">
        <v>0</v>
      </c>
      <c r="B8" s="376">
        <v>1</v>
      </c>
      <c r="C8" s="420">
        <v>1237834526</v>
      </c>
      <c r="D8" s="420">
        <v>1291341930</v>
      </c>
      <c r="E8" s="391"/>
      <c r="F8" s="446"/>
    </row>
    <row r="9" spans="1:6" ht="15" customHeight="1" x14ac:dyDescent="0.25">
      <c r="A9" s="385" t="s">
        <v>2</v>
      </c>
      <c r="B9" s="376">
        <v>2</v>
      </c>
      <c r="C9" s="420">
        <v>609601508</v>
      </c>
      <c r="D9" s="420">
        <v>436190205</v>
      </c>
      <c r="E9" s="391"/>
    </row>
    <row r="10" spans="1:6" ht="15" customHeight="1" x14ac:dyDescent="0.25">
      <c r="A10" s="385" t="s">
        <v>3</v>
      </c>
      <c r="B10" s="376">
        <v>3</v>
      </c>
      <c r="C10" s="420">
        <v>36036914</v>
      </c>
      <c r="D10" s="420">
        <v>19288900</v>
      </c>
      <c r="E10" s="391"/>
    </row>
    <row r="11" spans="1:6" ht="15" customHeight="1" x14ac:dyDescent="0.25">
      <c r="A11" s="385" t="s">
        <v>4</v>
      </c>
      <c r="C11" s="421" t="s">
        <v>1091</v>
      </c>
      <c r="D11" s="421">
        <v>75000</v>
      </c>
      <c r="E11" s="391"/>
    </row>
    <row r="12" spans="1:6" ht="15" customHeight="1" x14ac:dyDescent="0.25">
      <c r="A12" s="385" t="s">
        <v>212</v>
      </c>
      <c r="C12" s="420">
        <f>Note13!C12</f>
        <v>0</v>
      </c>
      <c r="D12" s="420">
        <v>0</v>
      </c>
      <c r="E12" s="391"/>
    </row>
    <row r="13" spans="1:6" ht="15" customHeight="1" x14ac:dyDescent="0.25">
      <c r="A13" s="385" t="s">
        <v>211</v>
      </c>
      <c r="C13" s="420">
        <v>0</v>
      </c>
      <c r="D13" s="420">
        <v>0</v>
      </c>
      <c r="E13" s="391"/>
    </row>
    <row r="14" spans="1:6" ht="15" customHeight="1" x14ac:dyDescent="0.25">
      <c r="A14" s="407" t="s">
        <v>637</v>
      </c>
      <c r="B14" s="377"/>
      <c r="C14" s="416">
        <f>SUM(C8:C13)</f>
        <v>1883472948</v>
      </c>
      <c r="D14" s="416">
        <f>SUM(D8:D13)</f>
        <v>1746896035</v>
      </c>
      <c r="E14" s="391"/>
    </row>
    <row r="15" spans="1:6" ht="9" customHeight="1" x14ac:dyDescent="0.25">
      <c r="E15" s="391"/>
    </row>
    <row r="16" spans="1:6" ht="15" customHeight="1" x14ac:dyDescent="0.25">
      <c r="A16" s="407" t="s">
        <v>661</v>
      </c>
      <c r="B16" s="377"/>
      <c r="D16" s="416"/>
      <c r="E16" s="391"/>
    </row>
    <row r="17" spans="1:6" ht="15" customHeight="1" x14ac:dyDescent="0.25">
      <c r="A17" s="385" t="s">
        <v>213</v>
      </c>
      <c r="B17" s="494">
        <v>4</v>
      </c>
      <c r="C17" s="420">
        <v>-282458320</v>
      </c>
      <c r="D17" s="420">
        <v>-265382841</v>
      </c>
      <c r="E17" s="391"/>
    </row>
    <row r="18" spans="1:6" ht="15" customHeight="1" x14ac:dyDescent="0.25">
      <c r="A18" s="385" t="s">
        <v>215</v>
      </c>
      <c r="B18" s="494">
        <v>5</v>
      </c>
      <c r="C18" s="420">
        <v>-91028487</v>
      </c>
      <c r="D18" s="420">
        <v>-86818534</v>
      </c>
      <c r="E18" s="391"/>
    </row>
    <row r="19" spans="1:6" ht="15" customHeight="1" x14ac:dyDescent="0.25">
      <c r="A19" s="385" t="s">
        <v>704</v>
      </c>
      <c r="B19" s="494">
        <v>6</v>
      </c>
      <c r="C19" s="420">
        <v>-932379188</v>
      </c>
      <c r="D19" s="420">
        <v>-817863112</v>
      </c>
      <c r="E19" s="391"/>
    </row>
    <row r="20" spans="1:6" ht="15" customHeight="1" x14ac:dyDescent="0.25">
      <c r="A20" s="385" t="s">
        <v>407</v>
      </c>
      <c r="B20" s="494"/>
      <c r="D20" s="420">
        <v>-208076161</v>
      </c>
      <c r="E20" s="391"/>
    </row>
    <row r="21" spans="1:6" ht="15" customHeight="1" x14ac:dyDescent="0.25">
      <c r="A21" s="385" t="s">
        <v>408</v>
      </c>
      <c r="B21" s="494">
        <v>8</v>
      </c>
      <c r="C21" s="420">
        <v>-685901</v>
      </c>
      <c r="D21" s="420">
        <v>-12870432</v>
      </c>
      <c r="E21" s="391"/>
      <c r="F21" s="446"/>
    </row>
    <row r="22" spans="1:6" ht="15" customHeight="1" x14ac:dyDescent="0.25">
      <c r="A22" s="407" t="s">
        <v>638</v>
      </c>
      <c r="B22" s="377"/>
      <c r="C22" s="495">
        <f>SUM(C17:C21)</f>
        <v>-1306551896</v>
      </c>
      <c r="D22" s="495">
        <f>SUM(D17:D21)</f>
        <v>-1391011080</v>
      </c>
      <c r="E22" s="391"/>
    </row>
    <row r="23" spans="1:6" ht="15" customHeight="1" x14ac:dyDescent="0.25">
      <c r="A23" s="407" t="s">
        <v>639</v>
      </c>
      <c r="B23" s="377"/>
      <c r="C23" s="495">
        <f>C14+C22</f>
        <v>576921052</v>
      </c>
      <c r="D23" s="495">
        <f>D14+D22</f>
        <v>355884955</v>
      </c>
      <c r="E23" s="391"/>
    </row>
    <row r="24" spans="1:6" ht="8.25" customHeight="1" x14ac:dyDescent="0.25">
      <c r="C24" s="419"/>
      <c r="E24" s="391"/>
    </row>
    <row r="25" spans="1:6" ht="15" customHeight="1" x14ac:dyDescent="0.25">
      <c r="A25" s="407" t="s">
        <v>662</v>
      </c>
      <c r="B25" s="377"/>
      <c r="C25" s="419"/>
      <c r="D25" s="416"/>
      <c r="E25" s="391"/>
    </row>
    <row r="26" spans="1:6" ht="15" customHeight="1" x14ac:dyDescent="0.25">
      <c r="A26" s="407" t="s">
        <v>663</v>
      </c>
      <c r="B26" s="377"/>
      <c r="C26" s="419"/>
      <c r="D26" s="416"/>
      <c r="E26" s="391"/>
    </row>
    <row r="27" spans="1:6" ht="15" customHeight="1" x14ac:dyDescent="0.25">
      <c r="A27" s="385" t="s">
        <v>409</v>
      </c>
      <c r="B27" s="376">
        <v>12</v>
      </c>
      <c r="C27" s="420">
        <v>-587498870</v>
      </c>
      <c r="D27" s="467">
        <v>-358870966</v>
      </c>
      <c r="E27" s="391"/>
    </row>
    <row r="28" spans="1:6" ht="15" customHeight="1" x14ac:dyDescent="0.25">
      <c r="A28" s="385" t="s">
        <v>640</v>
      </c>
      <c r="C28" s="419">
        <v>0</v>
      </c>
      <c r="D28" s="420">
        <v>0</v>
      </c>
      <c r="E28" s="391"/>
    </row>
    <row r="29" spans="1:6" ht="15" customHeight="1" x14ac:dyDescent="0.25">
      <c r="A29" s="385" t="s">
        <v>410</v>
      </c>
      <c r="C29" s="419">
        <v>0</v>
      </c>
      <c r="D29" s="420">
        <v>0</v>
      </c>
      <c r="E29" s="391"/>
    </row>
    <row r="30" spans="1:6" ht="15" customHeight="1" x14ac:dyDescent="0.25">
      <c r="A30" s="385" t="s">
        <v>641</v>
      </c>
      <c r="C30" s="419">
        <v>0</v>
      </c>
      <c r="D30" s="420">
        <v>0</v>
      </c>
      <c r="E30" s="391"/>
    </row>
    <row r="31" spans="1:6" ht="15" customHeight="1" x14ac:dyDescent="0.25">
      <c r="A31" s="385" t="s">
        <v>642</v>
      </c>
      <c r="C31" s="420">
        <v>0</v>
      </c>
      <c r="D31" s="420">
        <v>0</v>
      </c>
      <c r="E31" s="391"/>
    </row>
    <row r="32" spans="1:6" ht="15" customHeight="1" x14ac:dyDescent="0.25">
      <c r="A32" s="407" t="s">
        <v>643</v>
      </c>
      <c r="B32" s="377"/>
      <c r="C32" s="416">
        <f>SUM(C27:C31)</f>
        <v>-587498870</v>
      </c>
      <c r="D32" s="416">
        <f>SUM(D27:D31)</f>
        <v>-358870966</v>
      </c>
      <c r="E32" s="391"/>
    </row>
    <row r="33" spans="1:5" ht="9" customHeight="1" x14ac:dyDescent="0.25">
      <c r="E33" s="391"/>
    </row>
    <row r="34" spans="1:5" ht="15" customHeight="1" x14ac:dyDescent="0.25">
      <c r="A34" s="407" t="s">
        <v>644</v>
      </c>
      <c r="B34" s="377"/>
      <c r="D34" s="416"/>
      <c r="E34" s="391"/>
    </row>
    <row r="35" spans="1:5" ht="15" customHeight="1" x14ac:dyDescent="0.25">
      <c r="A35" s="385" t="s">
        <v>755</v>
      </c>
      <c r="C35" s="420">
        <v>0</v>
      </c>
      <c r="D35" s="420">
        <v>0</v>
      </c>
      <c r="E35" s="391"/>
    </row>
    <row r="36" spans="1:5" ht="15" customHeight="1" x14ac:dyDescent="0.25">
      <c r="A36" s="385" t="s">
        <v>756</v>
      </c>
      <c r="C36" s="420">
        <v>0</v>
      </c>
      <c r="D36" s="420">
        <v>0</v>
      </c>
    </row>
    <row r="37" spans="1:5" ht="15" customHeight="1" x14ac:dyDescent="0.25">
      <c r="A37" s="385" t="s">
        <v>645</v>
      </c>
      <c r="B37" s="496"/>
      <c r="C37" s="420">
        <v>0</v>
      </c>
      <c r="D37" s="420">
        <v>0</v>
      </c>
    </row>
    <row r="38" spans="1:5" ht="15" customHeight="1" x14ac:dyDescent="0.25">
      <c r="A38" s="385" t="s">
        <v>646</v>
      </c>
      <c r="C38" s="420">
        <v>0</v>
      </c>
      <c r="D38" s="420">
        <v>0</v>
      </c>
    </row>
    <row r="39" spans="1:5" ht="15" customHeight="1" x14ac:dyDescent="0.25">
      <c r="A39" s="407" t="s">
        <v>647</v>
      </c>
      <c r="B39" s="377"/>
      <c r="C39" s="416">
        <f>SUM(C35:C38)</f>
        <v>0</v>
      </c>
      <c r="D39" s="416">
        <f>SUM(D35:D38)</f>
        <v>0</v>
      </c>
    </row>
    <row r="40" spans="1:5" ht="9" customHeight="1" x14ac:dyDescent="0.25">
      <c r="A40" s="549"/>
      <c r="B40" s="549"/>
      <c r="C40" s="549"/>
      <c r="D40" s="549"/>
    </row>
    <row r="41" spans="1:5" ht="15" customHeight="1" x14ac:dyDescent="0.25">
      <c r="A41" s="407" t="s">
        <v>648</v>
      </c>
      <c r="B41" s="377"/>
      <c r="C41" s="495">
        <v>-10557818</v>
      </c>
      <c r="D41" s="495">
        <v>-2986011</v>
      </c>
    </row>
    <row r="42" spans="1:5" ht="9.75" customHeight="1" x14ac:dyDescent="0.25">
      <c r="A42" s="549"/>
      <c r="B42" s="549"/>
      <c r="C42" s="549"/>
      <c r="D42" s="549"/>
    </row>
    <row r="43" spans="1:5" ht="15" customHeight="1" x14ac:dyDescent="0.25">
      <c r="A43" s="407" t="s">
        <v>1095</v>
      </c>
      <c r="B43" s="377"/>
      <c r="C43" s="453">
        <v>12458696</v>
      </c>
      <c r="D43" s="453">
        <v>2986011</v>
      </c>
      <c r="E43" s="483"/>
    </row>
    <row r="44" spans="1:5" ht="15" customHeight="1" x14ac:dyDescent="0.25">
      <c r="A44" s="407" t="s">
        <v>649</v>
      </c>
      <c r="B44" s="377"/>
      <c r="C44" s="497">
        <v>1880878</v>
      </c>
      <c r="D44" s="453">
        <v>12458696</v>
      </c>
      <c r="E44" s="391"/>
    </row>
    <row r="45" spans="1:5" ht="15" customHeight="1" x14ac:dyDescent="0.25">
      <c r="A45" s="566"/>
      <c r="B45" s="501"/>
      <c r="C45" s="502"/>
      <c r="D45" s="503"/>
      <c r="E45" s="500"/>
    </row>
    <row r="46" spans="1:5" x14ac:dyDescent="0.25">
      <c r="A46" s="566"/>
      <c r="B46" s="501"/>
      <c r="C46" s="502"/>
      <c r="D46" s="503"/>
      <c r="E46" s="504"/>
    </row>
    <row r="47" spans="1:5" x14ac:dyDescent="0.25">
      <c r="A47" s="566"/>
      <c r="B47" s="501"/>
      <c r="C47" s="502"/>
      <c r="D47" s="503"/>
      <c r="E47" s="428"/>
    </row>
    <row r="48" spans="1:5" ht="13.5" x14ac:dyDescent="0.25">
      <c r="A48" s="505" t="str">
        <f>SNAE!A20</f>
        <v>Abdullahi Yusuf Ohikwura</v>
      </c>
      <c r="B48" s="506"/>
      <c r="C48" s="502"/>
      <c r="D48" s="503"/>
      <c r="E48" s="504"/>
    </row>
    <row r="49" spans="1:5" x14ac:dyDescent="0.25">
      <c r="A49" s="429" t="str">
        <f>SNAE!A21</f>
        <v>Local Government Treasurer (LGT)</v>
      </c>
      <c r="B49" s="506"/>
      <c r="C49" s="502"/>
      <c r="D49" s="503"/>
      <c r="E49" s="428"/>
    </row>
    <row r="50" spans="1:5" x14ac:dyDescent="0.25">
      <c r="A50" s="429" t="str">
        <f>SNAE!A22</f>
        <v>Treasurer Dekina Local Government</v>
      </c>
      <c r="B50" s="501"/>
      <c r="C50" s="502"/>
      <c r="D50" s="503"/>
      <c r="E50" s="428"/>
    </row>
    <row r="51" spans="1:5" x14ac:dyDescent="0.25">
      <c r="A51" s="507" t="s">
        <v>771</v>
      </c>
      <c r="B51" s="508"/>
      <c r="C51" s="509"/>
      <c r="D51" s="510"/>
      <c r="E51" s="428"/>
    </row>
    <row r="52" spans="1:5" x14ac:dyDescent="0.25">
      <c r="A52" s="438"/>
      <c r="B52" s="511"/>
      <c r="C52" s="512"/>
      <c r="D52" s="512"/>
    </row>
  </sheetData>
  <mergeCells count="7">
    <mergeCell ref="A4:D4"/>
    <mergeCell ref="A1:D1"/>
    <mergeCell ref="A2:D2"/>
    <mergeCell ref="A3:D3"/>
    <mergeCell ref="A45:A47"/>
    <mergeCell ref="A40:D40"/>
    <mergeCell ref="A42:D42"/>
  </mergeCells>
  <pageMargins left="0.45" right="0.2" top="0.5" bottom="0" header="0" footer="0"/>
  <pageSetup paperSize="9"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J47"/>
  <sheetViews>
    <sheetView showGridLines="0" topLeftCell="A23" zoomScaleSheetLayoutView="100" workbookViewId="0">
      <selection sqref="A1:I46"/>
    </sheetView>
  </sheetViews>
  <sheetFormatPr defaultColWidth="19.42578125" defaultRowHeight="12.75" x14ac:dyDescent="0.25"/>
  <cols>
    <col min="1" max="2" width="3.7109375" style="385" customWidth="1"/>
    <col min="3" max="3" width="32.5703125" style="385" customWidth="1"/>
    <col min="4" max="4" width="7.28515625" style="385" customWidth="1"/>
    <col min="5" max="5" width="19.5703125" style="450" bestFit="1" customWidth="1"/>
    <col min="6" max="6" width="15.7109375" style="391" customWidth="1"/>
    <col min="7" max="7" width="19.5703125" style="391" bestFit="1" customWidth="1"/>
    <col min="8" max="8" width="19.42578125" style="391" bestFit="1" customWidth="1"/>
    <col min="9" max="9" width="18.7109375" style="391" customWidth="1"/>
    <col min="10" max="10" width="22" style="385" customWidth="1"/>
    <col min="11" max="16384" width="19.42578125" style="385"/>
  </cols>
  <sheetData>
    <row r="1" spans="1:9" ht="13.5" x14ac:dyDescent="0.25">
      <c r="A1" s="548" t="str">
        <f>RoCf!A1:C1</f>
        <v>Kogi Local Government of Kogi State</v>
      </c>
      <c r="B1" s="548"/>
      <c r="C1" s="548"/>
      <c r="D1" s="548"/>
      <c r="E1" s="548"/>
      <c r="F1" s="548"/>
      <c r="G1" s="548"/>
      <c r="H1" s="548"/>
      <c r="I1" s="548"/>
    </row>
    <row r="2" spans="1:9" ht="13.5" x14ac:dyDescent="0.25">
      <c r="A2" s="548" t="s">
        <v>1092</v>
      </c>
      <c r="B2" s="548"/>
      <c r="C2" s="548"/>
      <c r="D2" s="548"/>
      <c r="E2" s="548"/>
      <c r="F2" s="548"/>
      <c r="G2" s="548"/>
      <c r="H2" s="548"/>
      <c r="I2" s="548"/>
    </row>
    <row r="3" spans="1:9" ht="13.5" x14ac:dyDescent="0.25">
      <c r="A3" s="548" t="s">
        <v>801</v>
      </c>
      <c r="B3" s="548"/>
      <c r="C3" s="548"/>
      <c r="D3" s="548"/>
      <c r="E3" s="548"/>
      <c r="F3" s="548"/>
      <c r="G3" s="548"/>
      <c r="H3" s="548"/>
      <c r="I3" s="548"/>
    </row>
    <row r="4" spans="1:9" x14ac:dyDescent="0.25">
      <c r="A4" s="549"/>
      <c r="B4" s="549"/>
      <c r="C4" s="549"/>
      <c r="D4" s="549"/>
      <c r="E4" s="549"/>
      <c r="F4" s="549"/>
      <c r="G4" s="549"/>
      <c r="H4" s="549"/>
      <c r="I4" s="549"/>
    </row>
    <row r="5" spans="1:9" s="404" customFormat="1" ht="63" customHeight="1" x14ac:dyDescent="0.25">
      <c r="A5" s="555"/>
      <c r="B5" s="555"/>
      <c r="C5" s="555"/>
      <c r="D5" s="390" t="s">
        <v>619</v>
      </c>
      <c r="E5" s="568" t="s">
        <v>1116</v>
      </c>
      <c r="F5" s="568"/>
      <c r="G5" s="568"/>
      <c r="H5" s="397" t="s">
        <v>1093</v>
      </c>
      <c r="I5" s="397" t="s">
        <v>1121</v>
      </c>
    </row>
    <row r="6" spans="1:9" s="376" customFormat="1" ht="27" x14ac:dyDescent="0.25">
      <c r="A6" s="548" t="s">
        <v>963</v>
      </c>
      <c r="B6" s="548"/>
      <c r="C6" s="548"/>
      <c r="D6" s="377"/>
      <c r="E6" s="392" t="s">
        <v>802</v>
      </c>
      <c r="F6" s="397" t="s">
        <v>1111</v>
      </c>
      <c r="G6" s="398" t="s">
        <v>803</v>
      </c>
      <c r="H6" s="569"/>
      <c r="I6" s="569"/>
    </row>
    <row r="7" spans="1:9" ht="29.25" customHeight="1" x14ac:dyDescent="0.25">
      <c r="A7" s="549"/>
      <c r="B7" s="570"/>
      <c r="C7" s="375" t="s">
        <v>1125</v>
      </c>
      <c r="D7" s="404">
        <v>1</v>
      </c>
      <c r="E7" s="393">
        <v>1483346820</v>
      </c>
      <c r="F7" s="448" t="s">
        <v>1091</v>
      </c>
      <c r="G7" s="393">
        <v>1483346820</v>
      </c>
      <c r="H7" s="393">
        <v>1089812300.8599999</v>
      </c>
      <c r="I7" s="393">
        <v>393534519.13999999</v>
      </c>
    </row>
    <row r="8" spans="1:9" ht="15" customHeight="1" x14ac:dyDescent="0.25">
      <c r="A8" s="549"/>
      <c r="B8" s="570"/>
      <c r="C8" s="375" t="s">
        <v>1126</v>
      </c>
      <c r="D8" s="404">
        <v>1</v>
      </c>
      <c r="E8" s="448" t="s">
        <v>1091</v>
      </c>
      <c r="F8" s="448" t="s">
        <v>1091</v>
      </c>
      <c r="G8" s="448" t="s">
        <v>1091</v>
      </c>
      <c r="H8" s="393">
        <v>71979564.439999998</v>
      </c>
      <c r="I8" s="393">
        <v>-71979564.439999998</v>
      </c>
    </row>
    <row r="9" spans="1:9" ht="15" customHeight="1" x14ac:dyDescent="0.25">
      <c r="A9" s="549"/>
      <c r="B9" s="570"/>
      <c r="C9" s="375" t="s">
        <v>1127</v>
      </c>
      <c r="D9" s="404">
        <v>1</v>
      </c>
      <c r="E9" s="448" t="s">
        <v>1091</v>
      </c>
      <c r="F9" s="448" t="s">
        <v>1091</v>
      </c>
      <c r="G9" s="448" t="s">
        <v>1091</v>
      </c>
      <c r="H9" s="393">
        <v>3287180.93</v>
      </c>
      <c r="I9" s="393">
        <v>-3287180.93</v>
      </c>
    </row>
    <row r="10" spans="1:9" x14ac:dyDescent="0.25">
      <c r="A10" s="549"/>
      <c r="B10" s="570"/>
      <c r="C10" s="375" t="s">
        <v>760</v>
      </c>
      <c r="D10" s="404">
        <v>1</v>
      </c>
      <c r="E10" s="448" t="s">
        <v>1091</v>
      </c>
      <c r="F10" s="448" t="s">
        <v>1091</v>
      </c>
      <c r="G10" s="448" t="s">
        <v>1091</v>
      </c>
      <c r="H10" s="393">
        <v>6448937.4699999997</v>
      </c>
      <c r="I10" s="393">
        <v>-6448937.4699999997</v>
      </c>
    </row>
    <row r="11" spans="1:9" x14ac:dyDescent="0.25">
      <c r="A11" s="549"/>
      <c r="B11" s="570"/>
      <c r="C11" s="375" t="s">
        <v>1128</v>
      </c>
      <c r="D11" s="404">
        <v>1</v>
      </c>
      <c r="E11" s="448" t="s">
        <v>1091</v>
      </c>
      <c r="F11" s="448" t="s">
        <v>1091</v>
      </c>
      <c r="G11" s="448" t="s">
        <v>1091</v>
      </c>
      <c r="H11" s="393">
        <v>64649316.710000001</v>
      </c>
      <c r="I11" s="393">
        <v>-64649316.710000001</v>
      </c>
    </row>
    <row r="12" spans="1:9" x14ac:dyDescent="0.25">
      <c r="A12" s="549"/>
      <c r="B12" s="570"/>
      <c r="C12" s="375" t="s">
        <v>1129</v>
      </c>
      <c r="D12" s="404">
        <v>2</v>
      </c>
      <c r="E12" s="393">
        <v>510066110</v>
      </c>
      <c r="F12" s="448" t="s">
        <v>1091</v>
      </c>
      <c r="G12" s="393">
        <v>510066110</v>
      </c>
      <c r="H12" s="393">
        <v>609601503.38999999</v>
      </c>
      <c r="I12" s="393">
        <v>-99535393.390000001</v>
      </c>
    </row>
    <row r="13" spans="1:9" x14ac:dyDescent="0.25">
      <c r="A13" s="549"/>
      <c r="B13" s="570"/>
      <c r="C13" s="375" t="s">
        <v>3</v>
      </c>
      <c r="D13" s="404">
        <v>3</v>
      </c>
      <c r="E13" s="393">
        <v>12850110</v>
      </c>
      <c r="F13" s="448" t="s">
        <v>1091</v>
      </c>
      <c r="G13" s="393">
        <v>12850110</v>
      </c>
      <c r="H13" s="393">
        <v>36036913.770000003</v>
      </c>
      <c r="I13" s="393">
        <v>-23186803.77</v>
      </c>
    </row>
    <row r="14" spans="1:9" x14ac:dyDescent="0.25">
      <c r="A14" s="549"/>
      <c r="B14" s="570"/>
      <c r="C14" s="375" t="s">
        <v>4</v>
      </c>
      <c r="D14" s="404">
        <v>4</v>
      </c>
      <c r="E14" s="448" t="s">
        <v>1091</v>
      </c>
      <c r="F14" s="448" t="s">
        <v>1091</v>
      </c>
      <c r="G14" s="448" t="s">
        <v>1091</v>
      </c>
      <c r="H14" s="448" t="s">
        <v>1091</v>
      </c>
      <c r="I14" s="448" t="s">
        <v>1091</v>
      </c>
    </row>
    <row r="15" spans="1:9" x14ac:dyDescent="0.25">
      <c r="A15" s="549"/>
      <c r="B15" s="570"/>
      <c r="C15" s="375" t="s">
        <v>1130</v>
      </c>
      <c r="D15" s="404">
        <v>1</v>
      </c>
      <c r="E15" s="448" t="s">
        <v>1091</v>
      </c>
      <c r="F15" s="448" t="s">
        <v>1091</v>
      </c>
      <c r="G15" s="448" t="s">
        <v>1091</v>
      </c>
      <c r="H15" s="393">
        <v>1657225.33</v>
      </c>
      <c r="I15" s="393">
        <v>-1657225.33</v>
      </c>
    </row>
    <row r="16" spans="1:9" ht="13.5" x14ac:dyDescent="0.25">
      <c r="A16" s="407" t="s">
        <v>964</v>
      </c>
      <c r="D16" s="376"/>
      <c r="E16" s="400">
        <f>SUM(E7:E15)</f>
        <v>2006263040</v>
      </c>
      <c r="F16" s="400">
        <f>SUM(F7:F15)</f>
        <v>0</v>
      </c>
      <c r="G16" s="400">
        <f>SUM(G7:G15)</f>
        <v>2006263040</v>
      </c>
      <c r="H16" s="405">
        <f>SUM(H7:H15)</f>
        <v>1883472942.9000001</v>
      </c>
      <c r="I16" s="400">
        <f>SUM(I7:I15)</f>
        <v>122790097.09999993</v>
      </c>
    </row>
    <row r="17" spans="1:10" ht="13.5" x14ac:dyDescent="0.25">
      <c r="A17" s="548"/>
      <c r="B17" s="548"/>
      <c r="C17" s="548"/>
      <c r="D17" s="548"/>
      <c r="E17" s="548"/>
      <c r="F17" s="548"/>
      <c r="G17" s="548"/>
      <c r="H17" s="548"/>
      <c r="I17" s="548"/>
    </row>
    <row r="18" spans="1:10" ht="13.5" x14ac:dyDescent="0.25">
      <c r="A18" s="552" t="s">
        <v>804</v>
      </c>
      <c r="B18" s="552"/>
      <c r="C18" s="552"/>
      <c r="D18" s="376"/>
      <c r="E18" s="567"/>
      <c r="F18" s="567"/>
      <c r="G18" s="567"/>
      <c r="H18" s="567"/>
      <c r="I18" s="567"/>
    </row>
    <row r="19" spans="1:10" ht="13.5" x14ac:dyDescent="0.25">
      <c r="A19" s="548"/>
      <c r="B19" s="572"/>
      <c r="C19" s="572"/>
      <c r="D19" s="376"/>
      <c r="E19" s="414">
        <f>Note13!C8</f>
        <v>0</v>
      </c>
      <c r="F19" s="402">
        <v>0</v>
      </c>
      <c r="G19" s="402">
        <f t="shared" ref="G19:G20" si="0">E19+F19</f>
        <v>0</v>
      </c>
      <c r="H19" s="391">
        <f>Note13!C12</f>
        <v>0</v>
      </c>
      <c r="I19" s="403">
        <f>SUM(E19:H19)</f>
        <v>0</v>
      </c>
    </row>
    <row r="20" spans="1:10" ht="15.75" customHeight="1" x14ac:dyDescent="0.25">
      <c r="A20" s="548"/>
      <c r="B20" s="573"/>
      <c r="C20" s="573"/>
      <c r="D20" s="376"/>
      <c r="E20" s="414"/>
      <c r="F20" s="402"/>
      <c r="G20" s="402">
        <f t="shared" si="0"/>
        <v>0</v>
      </c>
      <c r="H20" s="403"/>
      <c r="I20" s="403">
        <f>SUM(E20:H20)</f>
        <v>0</v>
      </c>
    </row>
    <row r="21" spans="1:10" ht="13.5" x14ac:dyDescent="0.25">
      <c r="A21" s="552" t="s">
        <v>805</v>
      </c>
      <c r="B21" s="552"/>
      <c r="C21" s="552"/>
      <c r="D21" s="552"/>
      <c r="E21" s="392">
        <f>SUM(E19:E20)</f>
        <v>0</v>
      </c>
      <c r="F21" s="392">
        <f>SUM(F19:F20)</f>
        <v>0</v>
      </c>
      <c r="G21" s="398">
        <f>SUM(G19:G20)</f>
        <v>0</v>
      </c>
      <c r="H21" s="398">
        <f>SUM(H19:H20)</f>
        <v>0</v>
      </c>
      <c r="I21" s="403">
        <f t="shared" ref="I21" si="1">SUM(E21:H21)</f>
        <v>0</v>
      </c>
    </row>
    <row r="22" spans="1:10" ht="13.5" x14ac:dyDescent="0.25">
      <c r="A22" s="552" t="s">
        <v>701</v>
      </c>
      <c r="B22" s="552"/>
      <c r="C22" s="552"/>
      <c r="D22" s="552"/>
      <c r="E22" s="392">
        <f>E16+E21</f>
        <v>2006263040</v>
      </c>
      <c r="F22" s="392">
        <f>F16+F21</f>
        <v>0</v>
      </c>
      <c r="G22" s="398">
        <f>G16+G21</f>
        <v>2006263040</v>
      </c>
      <c r="H22" s="398">
        <f>H16+H21</f>
        <v>1883472942.9000001</v>
      </c>
      <c r="I22" s="398">
        <f>I16+I21</f>
        <v>122790097.09999993</v>
      </c>
      <c r="J22" s="415"/>
    </row>
    <row r="23" spans="1:10" x14ac:dyDescent="0.25">
      <c r="A23" s="549"/>
      <c r="B23" s="549"/>
      <c r="C23" s="549"/>
      <c r="D23" s="549"/>
      <c r="E23" s="549"/>
      <c r="F23" s="549"/>
      <c r="G23" s="549"/>
      <c r="H23" s="549"/>
      <c r="I23" s="549"/>
    </row>
    <row r="24" spans="1:10" ht="13.5" x14ac:dyDescent="0.25">
      <c r="A24" s="552" t="s">
        <v>959</v>
      </c>
      <c r="B24" s="552"/>
      <c r="C24" s="552"/>
      <c r="D24" s="552"/>
      <c r="E24" s="552"/>
      <c r="F24" s="552"/>
      <c r="G24" s="552"/>
      <c r="H24" s="552"/>
      <c r="I24" s="552"/>
    </row>
    <row r="25" spans="1:10" x14ac:dyDescent="0.25">
      <c r="A25" s="549"/>
      <c r="B25" s="553" t="s">
        <v>213</v>
      </c>
      <c r="C25" s="553"/>
      <c r="D25" s="376"/>
      <c r="E25" s="393">
        <v>740266270</v>
      </c>
      <c r="F25" s="448" t="s">
        <v>1091</v>
      </c>
      <c r="G25" s="393">
        <v>740266270</v>
      </c>
      <c r="H25" s="393">
        <v>282458319.63999999</v>
      </c>
      <c r="I25" s="393">
        <v>457807950.36000001</v>
      </c>
    </row>
    <row r="26" spans="1:10" x14ac:dyDescent="0.25">
      <c r="A26" s="549"/>
      <c r="B26" s="553" t="s">
        <v>215</v>
      </c>
      <c r="C26" s="553"/>
      <c r="D26" s="376"/>
      <c r="E26" s="393">
        <v>166122880</v>
      </c>
      <c r="F26" s="448" t="s">
        <v>1091</v>
      </c>
      <c r="G26" s="393">
        <v>166122880</v>
      </c>
      <c r="H26" s="393">
        <v>91028486.989999995</v>
      </c>
      <c r="I26" s="393">
        <v>75094393.010000005</v>
      </c>
    </row>
    <row r="27" spans="1:10" x14ac:dyDescent="0.25">
      <c r="A27" s="549"/>
      <c r="B27" s="553" t="s">
        <v>433</v>
      </c>
      <c r="C27" s="553"/>
      <c r="D27" s="376"/>
      <c r="E27" s="393">
        <v>450325800</v>
      </c>
      <c r="F27" s="448" t="s">
        <v>1091</v>
      </c>
      <c r="G27" s="393">
        <v>450325800</v>
      </c>
      <c r="H27" s="393">
        <v>932379188.32000005</v>
      </c>
      <c r="I27" s="393">
        <v>-482053388.31999999</v>
      </c>
    </row>
    <row r="28" spans="1:10" x14ac:dyDescent="0.25">
      <c r="A28" s="549"/>
      <c r="B28" s="553" t="s">
        <v>430</v>
      </c>
      <c r="C28" s="553"/>
      <c r="D28" s="376"/>
      <c r="E28" s="393">
        <v>14536530</v>
      </c>
      <c r="F28" s="448" t="s">
        <v>1091</v>
      </c>
      <c r="G28" s="393">
        <v>14536530</v>
      </c>
      <c r="H28" s="393">
        <v>685900.91</v>
      </c>
      <c r="I28" s="393">
        <v>13850629.09</v>
      </c>
    </row>
    <row r="29" spans="1:10" x14ac:dyDescent="0.25">
      <c r="A29" s="549"/>
      <c r="B29" s="553" t="s">
        <v>703</v>
      </c>
      <c r="C29" s="553"/>
      <c r="D29" s="376"/>
      <c r="E29" s="395">
        <v>0</v>
      </c>
      <c r="F29" s="402">
        <v>0</v>
      </c>
      <c r="G29" s="402">
        <f>E29+F29</f>
        <v>0</v>
      </c>
      <c r="H29" s="391">
        <v>0</v>
      </c>
      <c r="I29" s="450">
        <f>G29-H29</f>
        <v>0</v>
      </c>
    </row>
    <row r="30" spans="1:10" ht="13.5" x14ac:dyDescent="0.25">
      <c r="A30" s="552" t="s">
        <v>962</v>
      </c>
      <c r="B30" s="552"/>
      <c r="C30" s="552"/>
      <c r="E30" s="400">
        <f>SUM(E25:E29)</f>
        <v>1371251480</v>
      </c>
      <c r="F30" s="403">
        <f>SUM(F25:F29)</f>
        <v>0</v>
      </c>
      <c r="G30" s="403">
        <f>SUM(G25:G29)</f>
        <v>1371251480</v>
      </c>
      <c r="H30" s="403">
        <f>SUM(H25:H29)</f>
        <v>1306551895.8600001</v>
      </c>
      <c r="I30" s="403">
        <f>SUM(I25:I29)</f>
        <v>64699584.140000015</v>
      </c>
    </row>
    <row r="31" spans="1:10" ht="16.5" customHeight="1" x14ac:dyDescent="0.25">
      <c r="A31" s="548"/>
      <c r="B31" s="571"/>
      <c r="C31" s="571"/>
      <c r="D31" s="571"/>
      <c r="E31" s="571"/>
      <c r="F31" s="571"/>
      <c r="G31" s="571"/>
      <c r="H31" s="571"/>
      <c r="I31" s="571"/>
    </row>
    <row r="32" spans="1:10" ht="13.5" x14ac:dyDescent="0.25">
      <c r="A32" s="552" t="s">
        <v>960</v>
      </c>
      <c r="B32" s="552"/>
      <c r="C32" s="552"/>
      <c r="D32" s="552"/>
      <c r="E32" s="552"/>
      <c r="F32" s="552"/>
      <c r="G32" s="552"/>
      <c r="H32" s="552"/>
      <c r="I32" s="552"/>
      <c r="J32" s="446"/>
    </row>
    <row r="33" spans="1:10" ht="13.5" x14ac:dyDescent="0.25">
      <c r="A33" s="379"/>
      <c r="B33" s="552" t="s">
        <v>873</v>
      </c>
      <c r="C33" s="552"/>
      <c r="D33" s="376">
        <v>10</v>
      </c>
      <c r="E33" s="393">
        <v>649548090</v>
      </c>
      <c r="F33" s="448" t="s">
        <v>1091</v>
      </c>
      <c r="G33" s="440">
        <v>649548090</v>
      </c>
      <c r="H33" s="393">
        <v>587498869.98000002</v>
      </c>
      <c r="I33" s="393" t="s">
        <v>1131</v>
      </c>
      <c r="J33" s="446"/>
    </row>
    <row r="34" spans="1:10" ht="13.5" x14ac:dyDescent="0.25">
      <c r="A34" s="379"/>
      <c r="B34" s="548"/>
      <c r="C34" s="548"/>
      <c r="E34" s="400"/>
      <c r="F34" s="403"/>
      <c r="G34" s="403"/>
      <c r="H34" s="403"/>
      <c r="I34" s="403"/>
      <c r="J34" s="443"/>
    </row>
    <row r="35" spans="1:10" s="407" customFormat="1" ht="13.5" x14ac:dyDescent="0.25">
      <c r="A35" s="552" t="s">
        <v>961</v>
      </c>
      <c r="B35" s="552"/>
      <c r="C35" s="552"/>
      <c r="E35" s="400">
        <f>SUM(E33:E34)</f>
        <v>649548090</v>
      </c>
      <c r="F35" s="403">
        <f>SUM(F33:F34)</f>
        <v>0</v>
      </c>
      <c r="G35" s="403">
        <f>SUM(G33:G34)</f>
        <v>649548090</v>
      </c>
      <c r="H35" s="403">
        <f>SUM(H33:H34)</f>
        <v>587498869.98000002</v>
      </c>
      <c r="I35" s="403">
        <f>SUM(I33:I34)</f>
        <v>0</v>
      </c>
      <c r="J35" s="484"/>
    </row>
    <row r="36" spans="1:10" ht="13.5" x14ac:dyDescent="0.25">
      <c r="A36" s="548"/>
      <c r="B36" s="548"/>
      <c r="C36" s="548"/>
      <c r="D36" s="548"/>
      <c r="E36" s="548"/>
      <c r="F36" s="548"/>
      <c r="G36" s="548"/>
      <c r="H36" s="548"/>
      <c r="I36" s="548"/>
    </row>
    <row r="37" spans="1:10" ht="13.5" x14ac:dyDescent="0.25">
      <c r="A37" s="554" t="s">
        <v>958</v>
      </c>
      <c r="B37" s="554"/>
      <c r="C37" s="554"/>
      <c r="D37" s="422"/>
      <c r="E37" s="485">
        <f>E30+E35</f>
        <v>2020799570</v>
      </c>
      <c r="F37" s="486">
        <f>F30+F35</f>
        <v>0</v>
      </c>
      <c r="G37" s="486">
        <f>G30+G35</f>
        <v>2020799570</v>
      </c>
      <c r="H37" s="486">
        <f>H30+H35</f>
        <v>1894050765.8400002</v>
      </c>
      <c r="I37" s="486">
        <f>I30+I35</f>
        <v>64699584.140000015</v>
      </c>
      <c r="J37" s="415"/>
    </row>
    <row r="38" spans="1:10" ht="13.5" x14ac:dyDescent="0.25">
      <c r="A38" s="574"/>
      <c r="B38" s="575"/>
      <c r="C38" s="575"/>
      <c r="D38" s="575"/>
      <c r="E38" s="575"/>
      <c r="F38" s="575"/>
      <c r="G38" s="575"/>
      <c r="H38" s="575"/>
      <c r="I38" s="576"/>
      <c r="J38" s="428"/>
    </row>
    <row r="39" spans="1:10" ht="13.5" x14ac:dyDescent="0.25">
      <c r="A39" s="577"/>
      <c r="B39" s="578"/>
      <c r="C39" s="578"/>
      <c r="D39" s="578"/>
      <c r="E39" s="578"/>
      <c r="F39" s="578"/>
      <c r="G39" s="578"/>
      <c r="H39" s="578"/>
      <c r="I39" s="579"/>
      <c r="J39" s="428"/>
    </row>
    <row r="40" spans="1:10" x14ac:dyDescent="0.25">
      <c r="A40" s="429"/>
      <c r="B40" s="430"/>
      <c r="C40" s="430"/>
      <c r="D40" s="430"/>
      <c r="E40" s="487"/>
      <c r="F40" s="487"/>
      <c r="G40" s="487"/>
      <c r="H40" s="487"/>
      <c r="I40" s="488"/>
      <c r="J40" s="428"/>
    </row>
    <row r="41" spans="1:10" x14ac:dyDescent="0.25">
      <c r="A41" s="429"/>
      <c r="B41" s="430"/>
      <c r="C41" s="430"/>
      <c r="D41" s="430"/>
      <c r="E41" s="487"/>
      <c r="F41" s="487"/>
      <c r="G41" s="487"/>
      <c r="H41" s="487"/>
      <c r="I41" s="488"/>
      <c r="J41" s="428"/>
    </row>
    <row r="42" spans="1:10" x14ac:dyDescent="0.25">
      <c r="A42" s="429"/>
      <c r="B42" s="430"/>
      <c r="C42" s="430"/>
      <c r="D42" s="430"/>
      <c r="E42" s="487"/>
      <c r="F42" s="487"/>
      <c r="G42" s="487"/>
      <c r="H42" s="487"/>
      <c r="I42" s="488"/>
      <c r="J42" s="428"/>
    </row>
    <row r="43" spans="1:10" ht="13.5" x14ac:dyDescent="0.25">
      <c r="A43" s="542" t="str">
        <f>SoCf!A48</f>
        <v>Abdullahi Yusuf Ohikwura</v>
      </c>
      <c r="B43" s="543"/>
      <c r="C43" s="543"/>
      <c r="D43" s="430"/>
      <c r="E43" s="487"/>
      <c r="F43" s="487"/>
      <c r="G43" s="487"/>
      <c r="H43" s="487"/>
      <c r="I43" s="488"/>
      <c r="J43" s="428"/>
    </row>
    <row r="44" spans="1:10" ht="13.5" x14ac:dyDescent="0.25">
      <c r="A44" s="433" t="str">
        <f>SoCf!A49</f>
        <v>Local Government Treasurer (LGT)</v>
      </c>
      <c r="B44" s="434"/>
      <c r="C44" s="434"/>
      <c r="D44" s="430"/>
      <c r="E44" s="487"/>
      <c r="F44" s="487"/>
      <c r="G44" s="487"/>
      <c r="H44" s="487"/>
      <c r="I44" s="488"/>
      <c r="J44" s="428"/>
    </row>
    <row r="45" spans="1:10" x14ac:dyDescent="0.25">
      <c r="A45" s="544" t="str">
        <f>SoCf!A50</f>
        <v>Treasurer Dekina Local Government</v>
      </c>
      <c r="B45" s="545"/>
      <c r="C45" s="545"/>
      <c r="D45" s="430"/>
      <c r="E45" s="487"/>
      <c r="F45" s="487"/>
      <c r="G45" s="487"/>
      <c r="H45" s="487"/>
      <c r="I45" s="488"/>
      <c r="J45" s="428"/>
    </row>
    <row r="46" spans="1:10" x14ac:dyDescent="0.25">
      <c r="A46" s="546" t="s">
        <v>771</v>
      </c>
      <c r="B46" s="547"/>
      <c r="C46" s="547"/>
      <c r="D46" s="435"/>
      <c r="E46" s="489"/>
      <c r="F46" s="489"/>
      <c r="G46" s="489"/>
      <c r="H46" s="489"/>
      <c r="I46" s="490"/>
      <c r="J46" s="428"/>
    </row>
    <row r="47" spans="1:10" x14ac:dyDescent="0.25">
      <c r="A47" s="438"/>
      <c r="B47" s="438"/>
      <c r="C47" s="438"/>
      <c r="D47" s="438"/>
      <c r="E47" s="491"/>
      <c r="F47" s="492"/>
      <c r="G47" s="492"/>
      <c r="H47" s="492"/>
      <c r="I47" s="492"/>
    </row>
  </sheetData>
  <mergeCells count="39">
    <mergeCell ref="A46:C46"/>
    <mergeCell ref="A43:C43"/>
    <mergeCell ref="A45:C45"/>
    <mergeCell ref="A38:I38"/>
    <mergeCell ref="A39:I39"/>
    <mergeCell ref="A23:I23"/>
    <mergeCell ref="A37:C37"/>
    <mergeCell ref="B33:C33"/>
    <mergeCell ref="B34:C34"/>
    <mergeCell ref="A35:C35"/>
    <mergeCell ref="A36:I36"/>
    <mergeCell ref="A30:C30"/>
    <mergeCell ref="A25:A29"/>
    <mergeCell ref="B25:C25"/>
    <mergeCell ref="B26:C26"/>
    <mergeCell ref="B27:C27"/>
    <mergeCell ref="B28:C28"/>
    <mergeCell ref="B29:C29"/>
    <mergeCell ref="A22:D22"/>
    <mergeCell ref="A32:I32"/>
    <mergeCell ref="A1:I1"/>
    <mergeCell ref="A2:I2"/>
    <mergeCell ref="A3:I3"/>
    <mergeCell ref="A4:I4"/>
    <mergeCell ref="A5:C5"/>
    <mergeCell ref="E5:G5"/>
    <mergeCell ref="H6:I6"/>
    <mergeCell ref="B7:B15"/>
    <mergeCell ref="A31:I31"/>
    <mergeCell ref="A18:C18"/>
    <mergeCell ref="B19:C19"/>
    <mergeCell ref="A17:I17"/>
    <mergeCell ref="B20:C20"/>
    <mergeCell ref="A24:I24"/>
    <mergeCell ref="A6:C6"/>
    <mergeCell ref="A21:D21"/>
    <mergeCell ref="A19:A20"/>
    <mergeCell ref="A7:A15"/>
    <mergeCell ref="E18:I18"/>
  </mergeCells>
  <pageMargins left="0.45" right="0.2" top="0.5" bottom="0" header="0" footer="0"/>
  <pageSetup paperSize="9" fitToWidth="0"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D27"/>
  <sheetViews>
    <sheetView showGridLines="0" topLeftCell="A17" zoomScaleSheetLayoutView="100" workbookViewId="0">
      <selection activeCell="D25" sqref="D25"/>
    </sheetView>
  </sheetViews>
  <sheetFormatPr defaultColWidth="9.140625" defaultRowHeight="12.75" x14ac:dyDescent="0.25"/>
  <cols>
    <col min="1" max="1" width="65.85546875" style="385" customWidth="1"/>
    <col min="2" max="2" width="6.42578125" style="376" bestFit="1" customWidth="1"/>
    <col min="3" max="3" width="19.28515625" style="409" bestFit="1" customWidth="1"/>
    <col min="4" max="4" width="26.42578125" style="385" customWidth="1"/>
    <col min="5" max="16384" width="9.140625" style="385"/>
  </cols>
  <sheetData>
    <row r="1" spans="1:4" ht="13.5" x14ac:dyDescent="0.25">
      <c r="A1" s="548" t="str">
        <f>SoCf!A1:D1</f>
        <v>Kogi Local Government of Kogi State</v>
      </c>
      <c r="B1" s="548"/>
      <c r="C1" s="548"/>
    </row>
    <row r="2" spans="1:4" ht="13.5" x14ac:dyDescent="0.25">
      <c r="A2" s="548" t="s">
        <v>1115</v>
      </c>
      <c r="B2" s="548"/>
      <c r="C2" s="548"/>
    </row>
    <row r="3" spans="1:4" ht="13.5" x14ac:dyDescent="0.25">
      <c r="A3" s="548" t="s">
        <v>820</v>
      </c>
      <c r="B3" s="548"/>
      <c r="C3" s="548"/>
    </row>
    <row r="4" spans="1:4" x14ac:dyDescent="0.25">
      <c r="A4" s="549"/>
      <c r="B4" s="549"/>
      <c r="C4" s="549"/>
    </row>
    <row r="5" spans="1:4" ht="27" x14ac:dyDescent="0.25">
      <c r="A5" s="407" t="s">
        <v>678</v>
      </c>
      <c r="B5" s="377" t="s">
        <v>619</v>
      </c>
      <c r="C5" s="374" t="str">
        <f>SoFPe!E5</f>
        <v xml:space="preserve"> Year Ended 31st December, 2021</v>
      </c>
    </row>
    <row r="6" spans="1:4" ht="13.5" x14ac:dyDescent="0.25">
      <c r="A6" s="407" t="s">
        <v>837</v>
      </c>
      <c r="B6" s="377"/>
      <c r="C6" s="408">
        <f>SoFPe!E26</f>
        <v>-316245622</v>
      </c>
    </row>
    <row r="7" spans="1:4" ht="13.5" x14ac:dyDescent="0.25">
      <c r="A7" s="407" t="s">
        <v>807</v>
      </c>
      <c r="B7" s="377"/>
    </row>
    <row r="8" spans="1:4" x14ac:dyDescent="0.25">
      <c r="A8" s="385" t="s">
        <v>808</v>
      </c>
      <c r="B8" s="376">
        <v>7</v>
      </c>
      <c r="C8" s="409">
        <v>404043842</v>
      </c>
    </row>
    <row r="9" spans="1:4" x14ac:dyDescent="0.25">
      <c r="A9" s="385" t="s">
        <v>814</v>
      </c>
      <c r="C9" s="409">
        <f>-Note22!G19</f>
        <v>0</v>
      </c>
    </row>
    <row r="10" spans="1:4" ht="13.5" x14ac:dyDescent="0.25">
      <c r="A10" s="410" t="s">
        <v>809</v>
      </c>
      <c r="B10" s="411"/>
      <c r="C10" s="412">
        <f>SUM(C6:C9)</f>
        <v>87798220</v>
      </c>
      <c r="D10" s="446"/>
    </row>
    <row r="11" spans="1:4" x14ac:dyDescent="0.25">
      <c r="A11" s="580"/>
      <c r="B11" s="580"/>
      <c r="C11" s="580"/>
      <c r="D11" s="446"/>
    </row>
    <row r="12" spans="1:4" ht="13.5" x14ac:dyDescent="0.25">
      <c r="A12" s="407" t="s">
        <v>810</v>
      </c>
      <c r="B12" s="377"/>
    </row>
    <row r="13" spans="1:4" x14ac:dyDescent="0.25">
      <c r="A13" s="385" t="s">
        <v>816</v>
      </c>
      <c r="C13" s="409">
        <v>0</v>
      </c>
    </row>
    <row r="14" spans="1:4" x14ac:dyDescent="0.25">
      <c r="A14" s="385" t="s">
        <v>817</v>
      </c>
      <c r="C14" s="409">
        <f>'Note 28'!C10-'Note 28'!D10</f>
        <v>0</v>
      </c>
    </row>
    <row r="15" spans="1:4" x14ac:dyDescent="0.25">
      <c r="A15" s="385" t="s">
        <v>818</v>
      </c>
      <c r="B15" s="413"/>
      <c r="C15" s="409">
        <f>SoCf!C37</f>
        <v>0</v>
      </c>
      <c r="D15" s="409"/>
    </row>
    <row r="16" spans="1:4" ht="13.5" x14ac:dyDescent="0.25">
      <c r="A16" s="410" t="s">
        <v>811</v>
      </c>
      <c r="B16" s="411"/>
      <c r="C16" s="412">
        <f>SUM(C13:C15)</f>
        <v>0</v>
      </c>
    </row>
    <row r="17" spans="1:4" ht="13.5" x14ac:dyDescent="0.25">
      <c r="A17" s="581"/>
      <c r="B17" s="581"/>
      <c r="C17" s="581"/>
    </row>
    <row r="18" spans="1:4" ht="13.5" x14ac:dyDescent="0.25">
      <c r="A18" s="407" t="s">
        <v>812</v>
      </c>
      <c r="B18" s="377"/>
    </row>
    <row r="19" spans="1:4" x14ac:dyDescent="0.25">
      <c r="A19" s="385" t="s">
        <v>815</v>
      </c>
      <c r="B19" s="376">
        <v>12</v>
      </c>
      <c r="C19" s="409">
        <v>-587498869.98000002</v>
      </c>
    </row>
    <row r="20" spans="1:4" ht="13.5" x14ac:dyDescent="0.25">
      <c r="A20" s="410" t="s">
        <v>813</v>
      </c>
      <c r="B20" s="411"/>
      <c r="C20" s="412">
        <f>C19</f>
        <v>-587498869.98000002</v>
      </c>
    </row>
    <row r="21" spans="1:4" ht="13.5" x14ac:dyDescent="0.25">
      <c r="A21" s="581"/>
      <c r="B21" s="581"/>
      <c r="C21" s="581"/>
    </row>
    <row r="22" spans="1:4" ht="13.5" x14ac:dyDescent="0.25">
      <c r="A22" s="407" t="s">
        <v>819</v>
      </c>
      <c r="B22" s="548"/>
      <c r="C22" s="412">
        <f>SoCf!C41</f>
        <v>-10557818</v>
      </c>
      <c r="D22" s="446"/>
    </row>
    <row r="23" spans="1:4" ht="13.5" x14ac:dyDescent="0.25">
      <c r="A23" s="407" t="s">
        <v>1133</v>
      </c>
      <c r="B23" s="548"/>
      <c r="C23" s="483">
        <v>12458696</v>
      </c>
    </row>
    <row r="24" spans="1:4" ht="13.5" x14ac:dyDescent="0.25">
      <c r="A24" s="407" t="s">
        <v>1132</v>
      </c>
      <c r="B24" s="548"/>
      <c r="C24" s="497">
        <v>1880878</v>
      </c>
    </row>
    <row r="25" spans="1:4" x14ac:dyDescent="0.25">
      <c r="A25" s="549"/>
      <c r="B25" s="549"/>
      <c r="C25" s="549"/>
    </row>
    <row r="26" spans="1:4" ht="1.5" customHeight="1" x14ac:dyDescent="0.25">
      <c r="C26" s="409">
        <f>SoFPo!C8</f>
        <v>1880878</v>
      </c>
    </row>
    <row r="27" spans="1:4" ht="18.75" customHeight="1" x14ac:dyDescent="0.25"/>
  </sheetData>
  <mergeCells count="9">
    <mergeCell ref="A11:C11"/>
    <mergeCell ref="A17:C17"/>
    <mergeCell ref="A21:C21"/>
    <mergeCell ref="A25:C25"/>
    <mergeCell ref="A1:C1"/>
    <mergeCell ref="A3:C3"/>
    <mergeCell ref="A2:C2"/>
    <mergeCell ref="A4:C4"/>
    <mergeCell ref="B22:B24"/>
  </mergeCells>
  <pageMargins left="0.45" right="0.2" top="0.5" bottom="0" header="0" footer="0"/>
  <pageSetup paperSize="9" fitToWidth="0"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33</vt:i4>
      </vt:variant>
    </vt:vector>
  </HeadingPairs>
  <TitlesOfParts>
    <vt:vector size="80" baseType="lpstr">
      <vt:lpstr>Sheet4</vt:lpstr>
      <vt:lpstr>Responsibility Page</vt:lpstr>
      <vt:lpstr>Stat of Fin Performance 1</vt:lpstr>
      <vt:lpstr>SoFPe</vt:lpstr>
      <vt:lpstr>SoFPo</vt:lpstr>
      <vt:lpstr>SNAE</vt:lpstr>
      <vt:lpstr>SoCf</vt:lpstr>
      <vt:lpstr>SCBA</vt:lpstr>
      <vt:lpstr>RoCf</vt:lpstr>
      <vt:lpstr>1- 5 Gen Inf about Reporting En</vt:lpstr>
      <vt:lpstr>6 - 8 Significant Acting Polici</vt:lpstr>
      <vt:lpstr>1</vt:lpstr>
      <vt:lpstr>1A</vt:lpstr>
      <vt:lpstr>2</vt:lpstr>
      <vt:lpstr>2A</vt:lpstr>
      <vt:lpstr>3</vt:lpstr>
      <vt:lpstr>Note12a</vt:lpstr>
      <vt:lpstr>Note13</vt:lpstr>
      <vt:lpstr>Note14</vt:lpstr>
      <vt:lpstr>5</vt:lpstr>
      <vt:lpstr>6</vt:lpstr>
      <vt:lpstr>Note17</vt:lpstr>
      <vt:lpstr>7</vt:lpstr>
      <vt:lpstr>8a</vt:lpstr>
      <vt:lpstr>9</vt:lpstr>
      <vt:lpstr>10a</vt:lpstr>
      <vt:lpstr>11</vt:lpstr>
      <vt:lpstr>11a</vt:lpstr>
      <vt:lpstr>11b</vt:lpstr>
      <vt:lpstr>12a</vt:lpstr>
      <vt:lpstr>13</vt:lpstr>
      <vt:lpstr>Sheet1</vt:lpstr>
      <vt:lpstr>Sheet3</vt:lpstr>
      <vt:lpstr>Note20</vt:lpstr>
      <vt:lpstr>Note20 (b)</vt:lpstr>
      <vt:lpstr>Note20 (C)</vt:lpstr>
      <vt:lpstr>Note 21</vt:lpstr>
      <vt:lpstr>Note22</vt:lpstr>
      <vt:lpstr>Sheet2</vt:lpstr>
      <vt:lpstr>Note 24</vt:lpstr>
      <vt:lpstr>Note 25c</vt:lpstr>
      <vt:lpstr>Note 26</vt:lpstr>
      <vt:lpstr>Note 27</vt:lpstr>
      <vt:lpstr>Note 28</vt:lpstr>
      <vt:lpstr>Note 28a</vt:lpstr>
      <vt:lpstr>Note 28 b</vt:lpstr>
      <vt:lpstr>observation</vt:lpstr>
      <vt:lpstr>'1'!Print_Area</vt:lpstr>
      <vt:lpstr>'1- 5 Gen Inf about Reporting En'!Print_Area</vt:lpstr>
      <vt:lpstr>'10a'!Print_Area</vt:lpstr>
      <vt:lpstr>'11'!Print_Area</vt:lpstr>
      <vt:lpstr>'11a'!Print_Area</vt:lpstr>
      <vt:lpstr>'11b'!Print_Area</vt:lpstr>
      <vt:lpstr>'12a'!Print_Area</vt:lpstr>
      <vt:lpstr>'1A'!Print_Area</vt:lpstr>
      <vt:lpstr>'2'!Print_Area</vt:lpstr>
      <vt:lpstr>'2A'!Print_Area</vt:lpstr>
      <vt:lpstr>'3'!Print_Area</vt:lpstr>
      <vt:lpstr>'6 - 8 Significant Acting Polici'!Print_Area</vt:lpstr>
      <vt:lpstr>'7'!Print_Area</vt:lpstr>
      <vt:lpstr>'8a'!Print_Area</vt:lpstr>
      <vt:lpstr>'9'!Print_Area</vt:lpstr>
      <vt:lpstr>'Note 21'!Print_Area</vt:lpstr>
      <vt:lpstr>'Note 24'!Print_Area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'Note20 (C)'!Print_Area</vt:lpstr>
      <vt:lpstr>Note22!Print_Area</vt:lpstr>
      <vt:lpstr>RoCf!Print_Area</vt:lpstr>
      <vt:lpstr>SCBA!Print_Area</vt:lpstr>
      <vt:lpstr>SNAE!Print_Area</vt:lpstr>
      <vt:lpstr>SoCf!Print_Area</vt:lpstr>
      <vt:lpstr>SoFPo!Print_Area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2021-05-19T14:56:23Z</cp:lastPrinted>
  <dcterms:created xsi:type="dcterms:W3CDTF">2020-04-22T04:51:10Z</dcterms:created>
  <dcterms:modified xsi:type="dcterms:W3CDTF">2022-08-31T13:06:48Z</dcterms:modified>
</cp:coreProperties>
</file>