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OF PC\Documents\AUDITOR 333333333\FINANCIAL STATEMENTS\LGAs\2021 FINANCIAL STATEMENT\ALL LGA 2021 FS MANUSCRIPT &amp; PRINT\ALL 21 LGA FS FOR 2021\PRINT\SENT\"/>
    </mc:Choice>
  </mc:AlternateContent>
  <xr:revisionPtr revIDLastSave="0" documentId="13_ncr:1_{7D9EE84A-6D5D-4569-90A1-104D104E7AE8}" xr6:coauthVersionLast="47" xr6:coauthVersionMax="47" xr10:uidLastSave="{00000000-0000-0000-0000-000000000000}"/>
  <bookViews>
    <workbookView xWindow="-120" yWindow="-120" windowWidth="20730" windowHeight="11160" tabRatio="878" xr2:uid="{00000000-000D-0000-FFFF-FFFF00000000}"/>
  </bookViews>
  <sheets>
    <sheet name="Sheet5" sheetId="37" r:id="rId1"/>
    <sheet name="Sheet1" sheetId="33" r:id="rId2"/>
    <sheet name="perf" sheetId="1" r:id="rId3"/>
    <sheet name="pos" sheetId="25" r:id="rId4"/>
    <sheet name="SoCAEq" sheetId="26" r:id="rId5"/>
    <sheet name="socf" sheetId="9" r:id="rId6"/>
    <sheet name="cbaa" sheetId="5" r:id="rId7"/>
    <sheet name="ROCF" sheetId="31" r:id="rId8"/>
    <sheet name="1" sheetId="10" r:id="rId9"/>
    <sheet name="1a" sheetId="11" r:id="rId10"/>
    <sheet name="2" sheetId="12" r:id="rId11"/>
    <sheet name="2a" sheetId="24" r:id="rId12"/>
    <sheet name="3" sheetId="13" r:id="rId13"/>
    <sheet name="4" sheetId="20" r:id="rId14"/>
    <sheet name="5" sheetId="16" r:id="rId15"/>
    <sheet name="6" sheetId="23" r:id="rId16"/>
    <sheet name="7" sheetId="14" r:id="rId17"/>
    <sheet name="8a" sheetId="27" r:id="rId18"/>
    <sheet name="9a" sheetId="17" r:id="rId19"/>
    <sheet name="10a" sheetId="21" r:id="rId20"/>
    <sheet name="11" sheetId="30" r:id="rId21"/>
    <sheet name="11a" sheetId="28" r:id="rId22"/>
    <sheet name="11b" sheetId="32" r:id="rId23"/>
    <sheet name="12" sheetId="29" r:id="rId24"/>
    <sheet name="13" sheetId="18" r:id="rId25"/>
    <sheet name="Sheet2" sheetId="34" r:id="rId26"/>
    <sheet name="Sheet3" sheetId="35" r:id="rId27"/>
    <sheet name="Sheet4" sheetId="36" r:id="rId28"/>
  </sheets>
  <externalReferences>
    <externalReference r:id="rId29"/>
    <externalReference r:id="rId30"/>
  </externalReferences>
  <definedNames>
    <definedName name="_GoBack" localSheetId="9">'1a'!$G$5</definedName>
    <definedName name="_xlnm.Print_Area" localSheetId="20">'11'!$A$1:$D$12</definedName>
    <definedName name="_xlnm.Print_Area" localSheetId="21">'11a'!$A$1:$D$11</definedName>
    <definedName name="_xlnm.Print_Area" localSheetId="22">'11b'!$A$1:$D$10</definedName>
    <definedName name="_xlnm.Print_Area" localSheetId="23">'12'!$A$1:$D$13</definedName>
    <definedName name="_xlnm.Print_Area" localSheetId="17">'8a'!$A$1:$K$32</definedName>
    <definedName name="_xlnm.Print_Area" localSheetId="3">pos!$A$1:$F$48</definedName>
    <definedName name="_xlnm.Print_Area" localSheetId="7">ROCF!$A$1:$C$24</definedName>
    <definedName name="_xlnm.Print_Area" localSheetId="4">SoCAEq!$A$1:$D$22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6" i="31" l="1"/>
  <c r="D9" i="32" l="1"/>
  <c r="C9" i="32"/>
  <c r="D6" i="32"/>
  <c r="C6" i="32"/>
  <c r="A2" i="32"/>
  <c r="C8" i="31"/>
  <c r="C23" i="31"/>
  <c r="C19" i="31"/>
  <c r="C20" i="31" s="1"/>
  <c r="C15" i="31"/>
  <c r="C16" i="31" s="1"/>
  <c r="C9" i="31"/>
  <c r="C5" i="31"/>
  <c r="A2" i="31"/>
  <c r="C13" i="14" l="1"/>
  <c r="E8" i="20"/>
  <c r="E9" i="20"/>
  <c r="E10" i="20"/>
  <c r="E7" i="20"/>
  <c r="E10" i="12"/>
  <c r="E8" i="12"/>
  <c r="C8" i="12"/>
  <c r="H35" i="5"/>
  <c r="G35" i="5"/>
  <c r="H31" i="5"/>
  <c r="H9" i="5"/>
  <c r="H8" i="5"/>
  <c r="H10" i="5"/>
  <c r="H11" i="5"/>
  <c r="H12" i="5"/>
  <c r="H13" i="5"/>
  <c r="H14" i="5"/>
  <c r="H15" i="5"/>
  <c r="H16" i="5"/>
  <c r="H17" i="5"/>
  <c r="H7" i="5"/>
  <c r="C19" i="27" l="1"/>
  <c r="D19" i="27"/>
  <c r="E19" i="27"/>
  <c r="F19" i="27"/>
  <c r="G19" i="27"/>
  <c r="G22" i="27" s="1"/>
  <c r="H19" i="27"/>
  <c r="I19" i="27"/>
  <c r="J19" i="27"/>
  <c r="B19" i="27"/>
  <c r="G15" i="27"/>
  <c r="D35" i="14"/>
  <c r="E35" i="14"/>
  <c r="C35" i="14"/>
  <c r="D11" i="23"/>
  <c r="E11" i="23"/>
  <c r="F11" i="23"/>
  <c r="G11" i="23"/>
  <c r="H11" i="23"/>
  <c r="C11" i="23"/>
  <c r="D11" i="16"/>
  <c r="F11" i="16"/>
  <c r="G11" i="16"/>
  <c r="H11" i="16"/>
  <c r="C11" i="16"/>
  <c r="E8" i="14"/>
  <c r="E7" i="14"/>
  <c r="E9" i="14"/>
  <c r="E10" i="14"/>
  <c r="E11" i="14"/>
  <c r="E12" i="14"/>
  <c r="E13" i="14"/>
  <c r="E14" i="14"/>
  <c r="E15" i="14"/>
  <c r="E16" i="14"/>
  <c r="E17" i="14"/>
  <c r="E18" i="14"/>
  <c r="E19" i="14"/>
  <c r="E20" i="14"/>
  <c r="E21" i="14"/>
  <c r="E22" i="14"/>
  <c r="E23" i="14"/>
  <c r="E24" i="14"/>
  <c r="E25" i="14"/>
  <c r="E26" i="14"/>
  <c r="E27" i="14"/>
  <c r="E28" i="14"/>
  <c r="E29" i="14"/>
  <c r="E30" i="14"/>
  <c r="E31" i="14"/>
  <c r="E32" i="14"/>
  <c r="E33" i="14"/>
  <c r="E34" i="14"/>
  <c r="E6" i="14"/>
  <c r="E9" i="18"/>
  <c r="E10" i="18"/>
  <c r="E11" i="18"/>
  <c r="E12" i="18"/>
  <c r="E13" i="18"/>
  <c r="E14" i="18"/>
  <c r="E8" i="18"/>
  <c r="D6" i="30"/>
  <c r="C6" i="30"/>
  <c r="A2" i="30"/>
  <c r="A2" i="29"/>
  <c r="D10" i="28"/>
  <c r="D6" i="28"/>
  <c r="C6" i="28"/>
  <c r="A2" i="28"/>
  <c r="K19" i="27" l="1"/>
  <c r="H22" i="27"/>
  <c r="F22" i="27"/>
  <c r="A28" i="27"/>
  <c r="K20" i="27"/>
  <c r="A19" i="27"/>
  <c r="A25" i="27" s="1"/>
  <c r="K17" i="27"/>
  <c r="K16" i="27"/>
  <c r="J15" i="27"/>
  <c r="J21" i="27" s="1"/>
  <c r="I15" i="27"/>
  <c r="I21" i="27" s="1"/>
  <c r="H15" i="27"/>
  <c r="H21" i="27" s="1"/>
  <c r="F15" i="27"/>
  <c r="F21" i="27" s="1"/>
  <c r="E15" i="27"/>
  <c r="E21" i="27" s="1"/>
  <c r="D15" i="27"/>
  <c r="D21" i="27" s="1"/>
  <c r="C15" i="27"/>
  <c r="B15" i="27"/>
  <c r="B21" i="27" s="1"/>
  <c r="K13" i="27"/>
  <c r="K12" i="27"/>
  <c r="K11" i="27"/>
  <c r="K10" i="27"/>
  <c r="A2" i="27"/>
  <c r="D16" i="16"/>
  <c r="D18" i="16" s="1"/>
  <c r="C16" i="16"/>
  <c r="C18" i="16" s="1"/>
  <c r="G27" i="5" s="1"/>
  <c r="H27" i="5" s="1"/>
  <c r="F18" i="16"/>
  <c r="G18" i="16"/>
  <c r="H18" i="16"/>
  <c r="D11" i="20"/>
  <c r="C11" i="20"/>
  <c r="D20" i="13"/>
  <c r="E20" i="13"/>
  <c r="F20" i="13"/>
  <c r="D20" i="24"/>
  <c r="C20" i="24"/>
  <c r="D10" i="12"/>
  <c r="F10" i="12"/>
  <c r="C10" i="12"/>
  <c r="D16" i="10"/>
  <c r="E16" i="10"/>
  <c r="F16" i="10"/>
  <c r="E37" i="5"/>
  <c r="F37" i="5"/>
  <c r="G37" i="5"/>
  <c r="H37" i="5"/>
  <c r="D37" i="5"/>
  <c r="E32" i="5"/>
  <c r="F32" i="5"/>
  <c r="F39" i="5" s="1"/>
  <c r="D32" i="5"/>
  <c r="E19" i="5"/>
  <c r="E25" i="5" s="1"/>
  <c r="F19" i="5"/>
  <c r="F25" i="5" s="1"/>
  <c r="D18" i="11"/>
  <c r="C18" i="11"/>
  <c r="C12" i="21"/>
  <c r="D12" i="21"/>
  <c r="C21" i="27" l="1"/>
  <c r="C22" i="27" s="1"/>
  <c r="C31" i="27" s="1"/>
  <c r="F31" i="27"/>
  <c r="D22" i="27"/>
  <c r="D31" i="27" s="1"/>
  <c r="E22" i="27"/>
  <c r="E31" i="27" s="1"/>
  <c r="J22" i="27"/>
  <c r="J31" i="27" s="1"/>
  <c r="H31" i="27"/>
  <c r="D39" i="5"/>
  <c r="E39" i="5"/>
  <c r="E11" i="20"/>
  <c r="G18" i="5"/>
  <c r="D19" i="5"/>
  <c r="D25" i="5" s="1"/>
  <c r="I22" i="27"/>
  <c r="I31" i="27" s="1"/>
  <c r="C6" i="26"/>
  <c r="C10" i="26" s="1"/>
  <c r="A2" i="26"/>
  <c r="H18" i="5" l="1"/>
  <c r="G19" i="5"/>
  <c r="K22" i="27"/>
  <c r="B22" i="27"/>
  <c r="B31" i="27" s="1"/>
  <c r="K31" i="27" s="1"/>
  <c r="G25" i="5" l="1"/>
  <c r="H19" i="5"/>
  <c r="H25" i="5" s="1"/>
  <c r="E5" i="25"/>
  <c r="A2" i="25"/>
  <c r="G30" i="5" l="1"/>
  <c r="H30" i="5" s="1"/>
  <c r="G28" i="5"/>
  <c r="H28" i="5" s="1"/>
  <c r="E9" i="16"/>
  <c r="E11" i="16" s="1"/>
  <c r="C20" i="13"/>
  <c r="B6" i="26" l="1"/>
  <c r="E18" i="16"/>
  <c r="C10" i="28"/>
  <c r="C11" i="30" s="1"/>
  <c r="D6" i="26" l="1"/>
  <c r="D10" i="26" s="1"/>
  <c r="B10" i="26"/>
  <c r="C22" i="31"/>
  <c r="G29" i="5"/>
  <c r="C10" i="31"/>
  <c r="C24" i="31" l="1"/>
  <c r="H29" i="5"/>
  <c r="H32" i="5" s="1"/>
  <c r="H39" i="5" s="1"/>
  <c r="G32" i="5"/>
  <c r="G39" i="5" s="1"/>
  <c r="B14" i="26" l="1"/>
  <c r="D14" i="26" s="1"/>
  <c r="D11" i="29"/>
  <c r="D12" i="29" s="1"/>
  <c r="C13" i="26"/>
  <c r="C15" i="26" s="1"/>
  <c r="B15" i="26" l="1"/>
  <c r="D13" i="26"/>
  <c r="D15" i="2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GOF PC</author>
  </authors>
  <commentList>
    <comment ref="B19" authorId="0" shapeId="0" xr:uid="{6C1C1DAB-1B9A-4FEC-B4CD-5A9809809C7E}">
      <text>
        <r>
          <rPr>
            <b/>
            <sz val="9"/>
            <color indexed="81"/>
            <rFont val="Tahoma"/>
            <family val="2"/>
          </rPr>
          <t>GOF PC:</t>
        </r>
        <r>
          <rPr>
            <sz val="9"/>
            <color indexed="81"/>
            <rFont val="Tahoma"/>
            <family val="2"/>
          </rPr>
          <t xml:space="preserve">
bal not seen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GOF PC</author>
  </authors>
  <commentList>
    <comment ref="F8" authorId="0" shapeId="0" xr:uid="{C29D40E2-59CB-42F7-988E-DA8CD6CA51E4}">
      <text>
        <r>
          <rPr>
            <b/>
            <sz val="9"/>
            <color indexed="81"/>
            <rFont val="Tahoma"/>
            <family val="2"/>
          </rPr>
          <t>GOF PC:</t>
        </r>
        <r>
          <rPr>
            <sz val="9"/>
            <color indexed="81"/>
            <rFont val="Tahoma"/>
            <family val="2"/>
          </rPr>
          <t xml:space="preserve">
nk</t>
        </r>
      </text>
    </comment>
  </commentList>
</comments>
</file>

<file path=xl/sharedStrings.xml><?xml version="1.0" encoding="utf-8"?>
<sst xmlns="http://schemas.openxmlformats.org/spreadsheetml/2006/main" count="556" uniqueCount="355">
  <si>
    <t>REVENUE</t>
  </si>
  <si>
    <t>Notes</t>
  </si>
  <si>
    <t>Year Ended 31st December, 2021</t>
  </si>
  <si>
    <t>Ofu Local Government of Kogi State</t>
  </si>
  <si>
    <t>Financial States for the Year Ended 31st December, 2021</t>
  </si>
  <si>
    <t>Statement of Financial Performance</t>
  </si>
  <si>
    <t>Government Share of VAT</t>
  </si>
  <si>
    <t>Tax Revenue</t>
  </si>
  <si>
    <t>Non-Tax Revenue</t>
  </si>
  <si>
    <t>Aid and Grants</t>
  </si>
  <si>
    <t>Interest Earned</t>
  </si>
  <si>
    <t>TOTAL REVENUE</t>
  </si>
  <si>
    <t>EXPENDITURES</t>
  </si>
  <si>
    <t>Salaries &amp; Wages</t>
  </si>
  <si>
    <t>Social Benefits</t>
  </si>
  <si>
    <t>Overhead Cost</t>
  </si>
  <si>
    <t>Depreciation Charges</t>
  </si>
  <si>
    <t>Impairment (Loss) on Investment</t>
  </si>
  <si>
    <t>TOTAL EXPENDITURES</t>
  </si>
  <si>
    <t>Surplus (Deficit) from Operating Acticities for the Period</t>
  </si>
  <si>
    <t>Public Debt Charges</t>
  </si>
  <si>
    <t>Total Non-Operating Revenue/(Exepnsis)</t>
  </si>
  <si>
    <t>Surplus/(Deficit) from Ordinary Activities</t>
  </si>
  <si>
    <t>Net Surplus/(Deficit) for the Period</t>
  </si>
  <si>
    <t>JOSEPH ALEWO IDOKO</t>
  </si>
  <si>
    <t>Local Government Treasurer</t>
  </si>
  <si>
    <t xml:space="preserve">Treasurer Ofu Local Government </t>
  </si>
  <si>
    <t>Kogi State</t>
  </si>
  <si>
    <t>Statement of Financial Position</t>
  </si>
  <si>
    <t>ASSETS</t>
  </si>
  <si>
    <t>Current Assets</t>
  </si>
  <si>
    <t>Cash and Cash Equivalents</t>
  </si>
  <si>
    <t>Total Current Assets</t>
  </si>
  <si>
    <t>Non-Current Assets</t>
  </si>
  <si>
    <t>Long Term Loans</t>
  </si>
  <si>
    <t>Investments</t>
  </si>
  <si>
    <t>Intangible Assets</t>
  </si>
  <si>
    <t>Total Non-Current Assets</t>
  </si>
  <si>
    <t>Total Assets</t>
  </si>
  <si>
    <t>LIABILITIES</t>
  </si>
  <si>
    <t>Current Liabilities</t>
  </si>
  <si>
    <t>Short Term Loans &amp; Debts</t>
  </si>
  <si>
    <t>Unremitted Deductions</t>
  </si>
  <si>
    <t>Payables</t>
  </si>
  <si>
    <t>Total Current Liabilities</t>
  </si>
  <si>
    <t>Non-Current Liabilities</t>
  </si>
  <si>
    <t>Total Non-Current Liabilities</t>
  </si>
  <si>
    <t>Total Liabilities</t>
  </si>
  <si>
    <t>NET ASSETS/EQUITY</t>
  </si>
  <si>
    <t>Reserves</t>
  </si>
  <si>
    <t>Accumulated Surpluses/(Deficits)</t>
  </si>
  <si>
    <t>Statement of Change in Assets/Equity</t>
  </si>
  <si>
    <t>Description</t>
  </si>
  <si>
    <t>Total</t>
  </si>
  <si>
    <t>Credit Transactions</t>
  </si>
  <si>
    <t>Net Surplus/Deficit</t>
  </si>
  <si>
    <t>Opening Balance as at 01 January 2021</t>
  </si>
  <si>
    <t>Net Surplus/(Deficit)</t>
  </si>
  <si>
    <t>Closing Balance as at 31 December 2021</t>
  </si>
  <si>
    <t>CASH FLOWS FROM OPERATING ACTIVITIES</t>
  </si>
  <si>
    <t>Government Share of FAAC (Statory Revenue)</t>
  </si>
  <si>
    <t>Total Inflow From Operating Activities</t>
  </si>
  <si>
    <t>Less Outflows</t>
  </si>
  <si>
    <t>Overhead Cost(s)</t>
  </si>
  <si>
    <t>Transfer to other Government Entities</t>
  </si>
  <si>
    <t>Finance Cost</t>
  </si>
  <si>
    <t>Total Outflow From Operating Activities</t>
  </si>
  <si>
    <t>Net Cash Flow From Operating Activites</t>
  </si>
  <si>
    <t>CASH FLOWS FROM INVESTING ACTIVITIES</t>
  </si>
  <si>
    <t>LESS OUTFLOW</t>
  </si>
  <si>
    <t>Purchase/Contruction/Rehabilitation of PPE</t>
  </si>
  <si>
    <t>Purchase/Contruction of Investment Property</t>
  </si>
  <si>
    <t>Purchase of Intangible Assets</t>
  </si>
  <si>
    <t>Acquisition of Investments</t>
  </si>
  <si>
    <t>Devidends Recieved</t>
  </si>
  <si>
    <t>Net Cash Flow From Investing Activities</t>
  </si>
  <si>
    <t>CASH FLOWS FROM FINANCING ACTIVITIES</t>
  </si>
  <si>
    <t xml:space="preserve">Net Cash Flow from all Activities </t>
  </si>
  <si>
    <t>Closing Cash Balance</t>
  </si>
  <si>
    <t>Year Ended 31 December 2020</t>
  </si>
  <si>
    <t>Budget</t>
  </si>
  <si>
    <t>RECURRENT REVENUE</t>
  </si>
  <si>
    <t>Original</t>
  </si>
  <si>
    <t>Final</t>
  </si>
  <si>
    <t>Ofu Local  Government of Kogi State</t>
  </si>
  <si>
    <t>Financial Statement for the Year Ended 31st December 2020</t>
  </si>
  <si>
    <t>Government Share of FAAC (Staturory Revenue)</t>
  </si>
  <si>
    <t>Excess Crude</t>
  </si>
  <si>
    <t>Budget Augmentation/Budget Support Facility</t>
  </si>
  <si>
    <t>Refund from Federal Government</t>
  </si>
  <si>
    <t>Non-oil Revenue</t>
  </si>
  <si>
    <t>FOREX Equilization</t>
  </si>
  <si>
    <t>TOTAL RECURRENT REVENUE</t>
  </si>
  <si>
    <t>CAPITAL RECEIPT</t>
  </si>
  <si>
    <t>RECURRENT EXPENDITURES</t>
  </si>
  <si>
    <t>TOTAL RECURRENT EXPENDITURES</t>
  </si>
  <si>
    <t>CAPITAL EXPENDITURE</t>
  </si>
  <si>
    <t>Property, Plant &amp; Equipment (PPE)</t>
  </si>
  <si>
    <t>TOTAL CAPITAL EXPENDITURE</t>
  </si>
  <si>
    <t>TOTAL EXPENDITURE</t>
  </si>
  <si>
    <t>S/N</t>
  </si>
  <si>
    <t>Total Statutory Revenue</t>
  </si>
  <si>
    <t>Exchange Difference</t>
  </si>
  <si>
    <t>NNPC Refund</t>
  </si>
  <si>
    <t>JAAC Special Allocation</t>
  </si>
  <si>
    <t>Actual</t>
  </si>
  <si>
    <t>Variance</t>
  </si>
  <si>
    <t>MONTH</t>
  </si>
  <si>
    <t>TOTAL</t>
  </si>
  <si>
    <t>Debit Transactions</t>
  </si>
  <si>
    <t>Inflows B/F</t>
  </si>
  <si>
    <t>TOTAL CAPITAL RECEIPT</t>
  </si>
  <si>
    <t>Year Ended 31st December, 2020</t>
  </si>
  <si>
    <t>Forex Equalization</t>
  </si>
  <si>
    <t>Recorvered Excess Bank Charges</t>
  </si>
  <si>
    <t>Statutory Allocation</t>
  </si>
  <si>
    <t>Budget Augmentations</t>
  </si>
  <si>
    <t>Non-Oil Revenue</t>
  </si>
  <si>
    <t>Solid Mineral (Oil Excess Revenue)</t>
  </si>
  <si>
    <t>5,206,349,06</t>
  </si>
  <si>
    <t>50,646,059,06</t>
  </si>
  <si>
    <t>NNPC REFUND</t>
  </si>
  <si>
    <t>FOREX EQUILIZATION</t>
  </si>
  <si>
    <t>January</t>
  </si>
  <si>
    <t>-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</si>
  <si>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</si>
  <si>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</si>
  <si>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</si>
  <si>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</si>
  <si>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</si>
  <si>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</si>
  <si>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</si>
  <si>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</si>
  <si>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</si>
  <si>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</si>
  <si>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</si>
  <si>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OFU LOCAL GOVERNMENT OF KOGI STATE</t>
  </si>
  <si>
    <t>FINANCIAL STATEMENT FOR THE YEAR ENDED 31/12/2021</t>
  </si>
  <si>
    <t>NOTES TO THE FINANCIAL STATEMENTS</t>
  </si>
  <si>
    <t>Value Added Tax (VAT)</t>
  </si>
  <si>
    <t>Month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</si>
  <si>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</si>
  <si>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</si>
  <si>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</si>
  <si>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</si>
  <si>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</si>
  <si>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</si>
  <si>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</si>
  <si>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</si>
  <si>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</si>
  <si>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</si>
  <si>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</si>
  <si>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</si>
  <si>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S/NO</t>
  </si>
  <si>
    <t>TAX REVENUE</t>
  </si>
  <si>
    <t>Contract Registration Fee</t>
  </si>
  <si>
    <t>Earning from Commercial Undertake</t>
  </si>
  <si>
    <t>Certificate of Land Renting</t>
  </si>
  <si>
    <t>Hawker Permit Fee</t>
  </si>
  <si>
    <t>State of Origin Certificate</t>
  </si>
  <si>
    <t>License and Fees</t>
  </si>
  <si>
    <t>Tenament Rate</t>
  </si>
  <si>
    <t>Development Levy</t>
  </si>
  <si>
    <t>Liquor License</t>
  </si>
  <si>
    <t>Certificate of Land Occupancy</t>
  </si>
  <si>
    <t>(276,410.00)</t>
  </si>
  <si>
    <t>IGR Ship &amp; Kiosk</t>
  </si>
  <si>
    <t>IGR Market Fee</t>
  </si>
  <si>
    <t>IGR State Origin</t>
  </si>
  <si>
    <t>IGR Levy from ......</t>
  </si>
  <si>
    <t>Notes to Financial Statements</t>
  </si>
  <si>
    <t>Legal Services</t>
  </si>
  <si>
    <t>Security Services</t>
  </si>
  <si>
    <t>Motor Vehicle Fueling expenses</t>
  </si>
  <si>
    <t>Refreshment &amp; Meal expenses</t>
  </si>
  <si>
    <t>Special day celebration</t>
  </si>
  <si>
    <t>Welfare Package</t>
  </si>
  <si>
    <t>1% to Min for LG &amp; Chieftaincy</t>
  </si>
  <si>
    <t>1% to Office of Auditor General LG</t>
  </si>
  <si>
    <t>1% to Local Government Service Commission</t>
  </si>
  <si>
    <t>5% to Traditional Council</t>
  </si>
  <si>
    <t>LGEA Subvertion SUBEB</t>
  </si>
  <si>
    <t>Consulting Services</t>
  </si>
  <si>
    <t>Salaries and Wages</t>
  </si>
  <si>
    <t>Gross Salary</t>
  </si>
  <si>
    <t>Amount Paid</t>
  </si>
  <si>
    <t>Balance Payable</t>
  </si>
  <si>
    <t>Salary</t>
  </si>
  <si>
    <t>Total salary wages</t>
  </si>
  <si>
    <t>Honorarium &amp; Sitting Allowance</t>
  </si>
  <si>
    <t>Welfare Package Allowance</t>
  </si>
  <si>
    <t>Non-Regular Allowance</t>
  </si>
  <si>
    <t>Total Allowance and Social Constribution/Gross Allowance</t>
  </si>
  <si>
    <t>Grand Total Salaries and Wages</t>
  </si>
  <si>
    <t>Actual Pension</t>
  </si>
  <si>
    <t>Total Socail Benefits</t>
  </si>
  <si>
    <t>Total public debt charges</t>
  </si>
  <si>
    <t>Bank charges (Other than Interest)</t>
  </si>
  <si>
    <t>Domestic Interest/Discount</t>
  </si>
  <si>
    <t>Domestic Interest/Discount Treasury Bill</t>
  </si>
  <si>
    <t>Others</t>
  </si>
  <si>
    <t>Bank Name</t>
  </si>
  <si>
    <t>Cash in the till</t>
  </si>
  <si>
    <t>Access Bank plc</t>
  </si>
  <si>
    <t>Polaris</t>
  </si>
  <si>
    <t>UBA</t>
  </si>
  <si>
    <t>9,573,.99</t>
  </si>
  <si>
    <t>Economic Code</t>
  </si>
  <si>
    <t>Budgeted</t>
  </si>
  <si>
    <t>Capital Expenditure</t>
  </si>
  <si>
    <t>Purchase of Agric Equipment</t>
  </si>
  <si>
    <t>Road Rehabilitation</t>
  </si>
  <si>
    <t>Purchase of Teaching Aids Materials</t>
  </si>
  <si>
    <t>Purchase of Drugs/Medical Equipment</t>
  </si>
  <si>
    <t>Purchase of Fertilizer</t>
  </si>
  <si>
    <t xml:space="preserve"> </t>
  </si>
  <si>
    <t>NOTE 1: Government Share of FAAC (Staturoty Revenue)</t>
  </si>
  <si>
    <t>Note to the Fiancial Statements</t>
  </si>
  <si>
    <t>Note 2: Government Share of Value Added Tax (VAT)</t>
  </si>
  <si>
    <t>NOTE 3: TAX REVENUE</t>
  </si>
  <si>
    <t>Earning from Agric produce</t>
  </si>
  <si>
    <t>Food Licences</t>
  </si>
  <si>
    <t>Departmental Store</t>
  </si>
  <si>
    <t>Bake House</t>
  </si>
  <si>
    <t>Local Travel/Transport</t>
  </si>
  <si>
    <t>offices Statutories and Computer</t>
  </si>
  <si>
    <t>Medical Expenses:</t>
  </si>
  <si>
    <t>Provision of water Facilities</t>
  </si>
  <si>
    <t>Statement of Cash Flow</t>
  </si>
  <si>
    <t>Statement of Comparism of Budget and Actual</t>
  </si>
  <si>
    <t>Books</t>
  </si>
  <si>
    <t>1.       </t>
  </si>
  <si>
    <t>2.       </t>
  </si>
  <si>
    <t>3.       </t>
  </si>
  <si>
    <t>4.       </t>
  </si>
  <si>
    <t>5.       </t>
  </si>
  <si>
    <t>6.       </t>
  </si>
  <si>
    <t>7.       </t>
  </si>
  <si>
    <t>8.       </t>
  </si>
  <si>
    <t>9.       </t>
  </si>
  <si>
    <t>10.   </t>
  </si>
  <si>
    <t>11.   </t>
  </si>
  <si>
    <t>12.   </t>
  </si>
  <si>
    <t>Year ended 31st December, 2020</t>
  </si>
  <si>
    <t>NOTE 2a: GOVERNEMENT SHARE OF VALUE ADDED TAX (VAT)</t>
  </si>
  <si>
    <t xml:space="preserve">Note 5: Salary and Wages </t>
  </si>
  <si>
    <t>Note 6:Social Benefits</t>
  </si>
  <si>
    <t>NOTE 7: OVERHEAD COST</t>
  </si>
  <si>
    <t>EXCHANGE
 DIFFERENCE</t>
  </si>
  <si>
    <t xml:space="preserve">NET SRA </t>
  </si>
  <si>
    <t>SOLID MATERIAL/
NON-OIL REVENUE</t>
  </si>
  <si>
    <t>Administration
 Code</t>
  </si>
  <si>
    <t>Receivables</t>
  </si>
  <si>
    <t>Other Current Assets</t>
  </si>
  <si>
    <t>Property, Plant  &amp; Equipment</t>
  </si>
  <si>
    <t>Long Term Borrowings</t>
  </si>
  <si>
    <t>Net Assets</t>
  </si>
  <si>
    <t xml:space="preserve">Reserves </t>
  </si>
  <si>
    <t>Total Net Assets/Equity</t>
  </si>
  <si>
    <t>Accumulated 
Surpluses/
(Deficits)</t>
  </si>
  <si>
    <t>Closing Balance 31 December, 2020</t>
  </si>
  <si>
    <t>Opening Balance as at 01 January, 2021</t>
  </si>
  <si>
    <t>Notes to the Financial Statements</t>
  </si>
  <si>
    <t>Note 8: Schedule of Property, Plant &amp; Equipment (PPE)</t>
  </si>
  <si>
    <t>Furnitures 
&amp; Fittings</t>
  </si>
  <si>
    <t>Office 
Equipment</t>
  </si>
  <si>
    <t>Plants &amp; 
Machinery</t>
  </si>
  <si>
    <t>Infrastruc
tures</t>
  </si>
  <si>
    <t>Teaching &amp;
 Learning
 Aids</t>
  </si>
  <si>
    <t>Motor 
Vehicles</t>
  </si>
  <si>
    <t>Land</t>
  </si>
  <si>
    <t>Buildings</t>
  </si>
  <si>
    <t>COST/REVALUATION</t>
  </si>
  <si>
    <t>=N=</t>
  </si>
  <si>
    <t>Balance b/forward 01 January 2021</t>
  </si>
  <si>
    <t>Additions During the year</t>
  </si>
  <si>
    <t>Recognision of Legacy PPE</t>
  </si>
  <si>
    <t>PPE under Test Running</t>
  </si>
  <si>
    <t>Disposal During the year</t>
  </si>
  <si>
    <t>Balance c/forward 31 December 2020</t>
  </si>
  <si>
    <t>ACCUMULATED DEPRECIATION</t>
  </si>
  <si>
    <t>DEPRECIATION RATE</t>
  </si>
  <si>
    <t>ACCUMULATED IMPAIRMENT</t>
  </si>
  <si>
    <t>NET BOOK VALUE</t>
  </si>
  <si>
    <t>Balance b/f</t>
  </si>
  <si>
    <t>Salary Payables for the year</t>
  </si>
  <si>
    <t>Total LOANS AND DEBTS (SHORT-TERM)</t>
  </si>
  <si>
    <t>TUKURA WABARE STEPHEN</t>
  </si>
  <si>
    <t>Amount</t>
  </si>
  <si>
    <t>IPSA Adjustments</t>
  </si>
  <si>
    <t>Recognition of Legacy PPE</t>
  </si>
  <si>
    <t>Prior years Adjustments</t>
  </si>
  <si>
    <t>Total IPSA Adjustments</t>
  </si>
  <si>
    <t>Short Term Borrowings</t>
  </si>
  <si>
    <t xml:space="preserve">Salary Payables </t>
  </si>
  <si>
    <t xml:space="preserve">Other Payables </t>
  </si>
  <si>
    <t>Year Ended 31st December 2021</t>
  </si>
  <si>
    <t>Year Ended 31 December 2021</t>
  </si>
  <si>
    <t xml:space="preserve">NOTE 1A: GOVERNMENT SHARE FAAC (STATUTORY REVENUE) </t>
  </si>
  <si>
    <t>Balance 
Payable</t>
  </si>
  <si>
    <t>Ecomonic
Code</t>
  </si>
  <si>
    <t>Balance as at 31 December 2021</t>
  </si>
  <si>
    <t>Maintenance of Office Equipment</t>
  </si>
  <si>
    <t>Non Regular Allowance</t>
  </si>
  <si>
    <t>Security Vote</t>
  </si>
  <si>
    <t>Printing of non Sec. Document</t>
  </si>
  <si>
    <t>Maintenance of Motor Vehicle</t>
  </si>
  <si>
    <t>Kogi State Investment</t>
  </si>
  <si>
    <t>Uniform And Clothing</t>
  </si>
  <si>
    <t>Bureau of Pensions Contribution</t>
  </si>
  <si>
    <t>Drugs/Medical Supply</t>
  </si>
  <si>
    <t>Residential Rent</t>
  </si>
  <si>
    <t>Statutory Expenses (Cust)</t>
  </si>
  <si>
    <t>Statutory Expenses (STF)</t>
  </si>
  <si>
    <t>Bank Charges</t>
  </si>
  <si>
    <t>Government Share of FAAC (Statutory Revenue)</t>
  </si>
  <si>
    <t>Agric.
Equip</t>
  </si>
  <si>
    <t>Opening Cash Balance</t>
  </si>
  <si>
    <t>Non Tax Revenue</t>
  </si>
  <si>
    <t>NOTE 4: NON TAX REVENUE</t>
  </si>
  <si>
    <t>NET CASH FROM FINANCING  ACTIVITIES</t>
  </si>
  <si>
    <t xml:space="preserve">Treasurer, Ofu Local Government </t>
  </si>
  <si>
    <t>Reconciliation of Net Surplus/Deficit To Net Cash flow from Operating Activities</t>
  </si>
  <si>
    <t>Net Surplus/(Deficit) as per Statement of Financial Performance</t>
  </si>
  <si>
    <t>Add/(Less) Non-Cash Items:</t>
  </si>
  <si>
    <t>Depreciation and amortisation</t>
  </si>
  <si>
    <t>Impairment of Investments</t>
  </si>
  <si>
    <t xml:space="preserve">Total non-cash Items </t>
  </si>
  <si>
    <t>Add/(Less) movements in statement of financial position items</t>
  </si>
  <si>
    <t>Increase/(Decrease) in Short Term Loan (Proceeds from Borrowing)</t>
  </si>
  <si>
    <t>Increase/(Decrease) in Long Term Loan (Proceeds from Borrowing)</t>
  </si>
  <si>
    <t>(Increase)/decrease in Loan Repayment</t>
  </si>
  <si>
    <t>Total movements in working capital items</t>
  </si>
  <si>
    <t>Add/(Less) items classified as investing activities</t>
  </si>
  <si>
    <t>Purchase of PPE</t>
  </si>
  <si>
    <t>Total items classified as investing activities</t>
  </si>
  <si>
    <t xml:space="preserve">Net cash flow from All (Operating) Activities </t>
  </si>
  <si>
    <t>Cash &amp; Cash Equivalent as at 01 January 2020</t>
  </si>
  <si>
    <t>Cash &amp; Cash Equivalent as at 31 December 2020</t>
  </si>
  <si>
    <r>
      <t>Year Ended 31</t>
    </r>
    <r>
      <rPr>
        <b/>
        <vertAlign val="superscript"/>
        <sz val="10"/>
        <color rgb="FF002060"/>
        <rFont val="Berlin Sans FB"/>
        <family val="2"/>
      </rPr>
      <t>st</t>
    </r>
    <r>
      <rPr>
        <b/>
        <sz val="10"/>
        <color rgb="FF002060"/>
        <rFont val="Berlin Sans FB"/>
        <family val="2"/>
      </rPr>
      <t xml:space="preserve"> December, 2021</t>
    </r>
  </si>
  <si>
    <t>Total Charges For  the Year</t>
  </si>
  <si>
    <t>Balance c/forward 31 December 2021</t>
  </si>
  <si>
    <t>Note 9: Public Charges</t>
  </si>
  <si>
    <t>NOTE 10: Cash &amp; Cash Equivalent (By Banks)</t>
  </si>
  <si>
    <t>Year Ended 31st 
December 2021</t>
  </si>
  <si>
    <t xml:space="preserve">Note 11: Short Term Loans &amp; Debts </t>
  </si>
  <si>
    <t>Note 11a : Short Term Loans &amp; Debts (Salary Payables)</t>
  </si>
  <si>
    <t>Note 11b : Other Payables</t>
  </si>
  <si>
    <t>Pension Payables for the year</t>
  </si>
  <si>
    <t>Total other Payables</t>
  </si>
  <si>
    <t>Note 12: Reserves</t>
  </si>
  <si>
    <t>NOTE 13: Capital Expenditures</t>
  </si>
  <si>
    <t>Reserves (Note 12)</t>
  </si>
  <si>
    <t>Supple
mentary</t>
  </si>
  <si>
    <t>Difference 
Between 
Budget &amp; 
Actual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</si>
</sst>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  <numFmt numFmtId="166" formatCode="_-* #,##0_-;\-* #,##0_-;_-* &quot;-&quot;??_-;_-@_-"/>
  </numFmts>
  <fonts count="17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rgb="FF002060"/>
      <name val="Berlin Sans FB"/>
      <family val="2"/>
    </font>
    <font>
      <sz val="10"/>
      <color rgb="FF002060"/>
      <name val="Berlin Sans FB"/>
      <family val="2"/>
    </font>
    <font>
      <b/>
      <u val="double"/>
      <sz val="10"/>
      <color rgb="FF002060"/>
      <name val="Berlin Sans FB"/>
      <family val="2"/>
    </font>
    <font>
      <b/>
      <vertAlign val="superscript"/>
      <sz val="10"/>
      <color rgb="FF002060"/>
      <name val="Berlin Sans FB"/>
      <family val="2"/>
    </font>
    <font>
      <b/>
      <i/>
      <sz val="10"/>
      <color rgb="FF002060"/>
      <name val="Berlin Sans FB"/>
      <family val="2"/>
    </font>
    <font>
      <i/>
      <sz val="10"/>
      <color rgb="FF002060"/>
      <name val="Berlin Sans FB"/>
      <family val="2"/>
    </font>
    <font>
      <b/>
      <sz val="8"/>
      <color rgb="FF002060"/>
      <name val="Berlin Sans FB"/>
      <family val="2"/>
    </font>
    <font>
      <sz val="8"/>
      <color rgb="FF002060"/>
      <name val="Berlin Sans FB"/>
      <family val="2"/>
    </font>
    <font>
      <b/>
      <sz val="7"/>
      <color rgb="FF002060"/>
      <name val="Berlin Sans FB"/>
      <family val="2"/>
    </font>
    <font>
      <b/>
      <u val="double"/>
      <sz val="7"/>
      <color rgb="FF002060"/>
      <name val="Berlin Sans FB"/>
      <family val="2"/>
    </font>
    <font>
      <sz val="7"/>
      <color rgb="FF002060"/>
      <name val="Berlin Sans FB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164" fontId="3" fillId="0" borderId="0" applyFont="0" applyFill="0" applyBorder="0" applyAlignment="0" applyProtection="0"/>
    <xf numFmtId="0" fontId="2" fillId="2" borderId="0" applyNumberFormat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275">
    <xf numFmtId="0" fontId="0" fillId="0" borderId="0" xfId="0"/>
    <xf numFmtId="0" fontId="7" fillId="0" borderId="0" xfId="0" applyFont="1" applyAlignment="1">
      <alignment horizontal="center" vertical="center"/>
    </xf>
    <xf numFmtId="164" fontId="7" fillId="0" borderId="0" xfId="1" applyFont="1" applyFill="1" applyBorder="1" applyAlignment="1">
      <alignment vertical="center"/>
    </xf>
    <xf numFmtId="166" fontId="7" fillId="0" borderId="0" xfId="1" applyNumberFormat="1" applyFont="1" applyFill="1" applyBorder="1" applyAlignment="1">
      <alignment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166" fontId="6" fillId="0" borderId="0" xfId="1" applyNumberFormat="1" applyFont="1" applyFill="1" applyBorder="1" applyAlignment="1">
      <alignment vertical="top"/>
    </xf>
    <xf numFmtId="165" fontId="7" fillId="0" borderId="0" xfId="3" applyNumberFormat="1" applyFont="1" applyFill="1" applyBorder="1" applyAlignment="1">
      <alignment vertical="center"/>
    </xf>
    <xf numFmtId="43" fontId="7" fillId="0" borderId="0" xfId="3" applyFont="1" applyFill="1" applyBorder="1" applyAlignment="1">
      <alignment vertical="center"/>
    </xf>
    <xf numFmtId="43" fontId="6" fillId="0" borderId="0" xfId="3" applyFont="1" applyFill="1" applyBorder="1" applyAlignment="1">
      <alignment vertical="center"/>
    </xf>
    <xf numFmtId="0" fontId="7" fillId="0" borderId="0" xfId="3" applyNumberFormat="1" applyFont="1" applyFill="1" applyBorder="1" applyAlignment="1">
      <alignment horizontal="center" vertical="center"/>
    </xf>
    <xf numFmtId="0" fontId="6" fillId="0" borderId="0" xfId="3" applyNumberFormat="1" applyFont="1" applyFill="1" applyBorder="1" applyAlignment="1">
      <alignment horizontal="center" vertical="center"/>
    </xf>
    <xf numFmtId="165" fontId="7" fillId="0" borderId="1" xfId="3" applyNumberFormat="1" applyFont="1" applyFill="1" applyBorder="1" applyAlignment="1">
      <alignment vertical="center"/>
    </xf>
    <xf numFmtId="165" fontId="6" fillId="0" borderId="1" xfId="3" applyNumberFormat="1" applyFont="1" applyFill="1" applyBorder="1" applyAlignment="1">
      <alignment horizontal="center" vertical="center"/>
    </xf>
    <xf numFmtId="165" fontId="6" fillId="0" borderId="1" xfId="3" applyNumberFormat="1" applyFont="1" applyFill="1" applyBorder="1" applyAlignment="1">
      <alignment horizontal="center" vertical="center" wrapText="1"/>
    </xf>
    <xf numFmtId="165" fontId="7" fillId="0" borderId="1" xfId="3" applyNumberFormat="1" applyFont="1" applyFill="1" applyBorder="1" applyAlignment="1">
      <alignment horizontal="center" vertical="center"/>
    </xf>
    <xf numFmtId="165" fontId="6" fillId="0" borderId="1" xfId="3" applyNumberFormat="1" applyFont="1" applyFill="1" applyBorder="1" applyAlignment="1">
      <alignment vertical="center"/>
    </xf>
    <xf numFmtId="166" fontId="7" fillId="0" borderId="1" xfId="1" applyNumberFormat="1" applyFont="1" applyFill="1" applyBorder="1" applyAlignment="1">
      <alignment vertical="center"/>
    </xf>
    <xf numFmtId="9" fontId="6" fillId="0" borderId="1" xfId="4" applyFont="1" applyFill="1" applyBorder="1" applyAlignment="1">
      <alignment vertical="center"/>
    </xf>
    <xf numFmtId="9" fontId="7" fillId="0" borderId="1" xfId="4" applyFont="1" applyFill="1" applyBorder="1" applyAlignment="1">
      <alignment vertical="center"/>
    </xf>
    <xf numFmtId="0" fontId="7" fillId="0" borderId="1" xfId="5" applyFont="1" applyBorder="1" applyAlignment="1">
      <alignment vertical="center"/>
    </xf>
    <xf numFmtId="0" fontId="6" fillId="0" borderId="1" xfId="5" applyFont="1" applyBorder="1" applyAlignment="1">
      <alignment vertical="center"/>
    </xf>
    <xf numFmtId="0" fontId="6" fillId="0" borderId="1" xfId="5" applyFont="1" applyBorder="1" applyAlignment="1">
      <alignment horizontal="center" vertical="center"/>
    </xf>
    <xf numFmtId="0" fontId="7" fillId="0" borderId="1" xfId="5" applyFont="1" applyBorder="1" applyAlignment="1">
      <alignment horizontal="center" vertical="center"/>
    </xf>
    <xf numFmtId="0" fontId="7" fillId="0" borderId="1" xfId="5" applyFont="1" applyBorder="1" applyAlignment="1">
      <alignment vertical="center" wrapText="1"/>
    </xf>
    <xf numFmtId="43" fontId="7" fillId="0" borderId="1" xfId="3" applyFont="1" applyFill="1" applyBorder="1" applyAlignment="1">
      <alignment vertical="center"/>
    </xf>
    <xf numFmtId="39" fontId="7" fillId="0" borderId="1" xfId="1" applyNumberFormat="1" applyFont="1" applyFill="1" applyBorder="1" applyAlignment="1">
      <alignment vertical="center"/>
    </xf>
    <xf numFmtId="165" fontId="7" fillId="0" borderId="1" xfId="5" applyNumberFormat="1" applyFont="1" applyBorder="1" applyAlignment="1">
      <alignment vertical="center"/>
    </xf>
    <xf numFmtId="164" fontId="7" fillId="0" borderId="1" xfId="1" applyFont="1" applyFill="1" applyBorder="1" applyAlignment="1">
      <alignment vertical="center"/>
    </xf>
    <xf numFmtId="164" fontId="7" fillId="0" borderId="1" xfId="5" applyNumberFormat="1" applyFont="1" applyBorder="1" applyAlignment="1">
      <alignment vertical="center"/>
    </xf>
    <xf numFmtId="39" fontId="6" fillId="0" borderId="1" xfId="1" applyNumberFormat="1" applyFont="1" applyFill="1" applyBorder="1" applyAlignment="1">
      <alignment vertical="center"/>
    </xf>
    <xf numFmtId="43" fontId="6" fillId="0" borderId="1" xfId="3" applyFont="1" applyFill="1" applyBorder="1" applyAlignment="1">
      <alignment horizontal="right" vertical="center" wrapText="1"/>
    </xf>
    <xf numFmtId="0" fontId="7" fillId="0" borderId="1" xfId="2" applyFont="1" applyFill="1" applyBorder="1" applyAlignment="1">
      <alignment vertical="center"/>
    </xf>
    <xf numFmtId="0" fontId="7" fillId="0" borderId="1" xfId="2" applyFont="1" applyFill="1" applyBorder="1" applyAlignment="1">
      <alignment horizontal="center" vertical="center"/>
    </xf>
    <xf numFmtId="43" fontId="7" fillId="0" borderId="1" xfId="3" applyFont="1" applyFill="1" applyBorder="1" applyAlignment="1">
      <alignment vertical="center" wrapText="1"/>
    </xf>
    <xf numFmtId="43" fontId="6" fillId="0" borderId="1" xfId="3" applyFont="1" applyFill="1" applyBorder="1" applyAlignment="1">
      <alignment vertical="center"/>
    </xf>
    <xf numFmtId="4" fontId="7" fillId="0" borderId="1" xfId="2" applyNumberFormat="1" applyFont="1" applyFill="1" applyBorder="1" applyAlignment="1">
      <alignment vertical="center"/>
    </xf>
    <xf numFmtId="43" fontId="7" fillId="0" borderId="1" xfId="3" applyFont="1" applyFill="1" applyBorder="1" applyAlignment="1">
      <alignment horizontal="right" vertical="center"/>
    </xf>
    <xf numFmtId="0" fontId="7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4" fontId="7" fillId="0" borderId="1" xfId="0" applyNumberFormat="1" applyFont="1" applyBorder="1" applyAlignment="1">
      <alignment horizontal="right" vertical="center"/>
    </xf>
    <xf numFmtId="4" fontId="6" fillId="0" borderId="1" xfId="0" applyNumberFormat="1" applyFont="1" applyBorder="1" applyAlignment="1">
      <alignment vertical="center"/>
    </xf>
    <xf numFmtId="164" fontId="6" fillId="0" borderId="1" xfId="0" applyNumberFormat="1" applyFont="1" applyBorder="1" applyAlignment="1">
      <alignment vertical="center"/>
    </xf>
    <xf numFmtId="4" fontId="7" fillId="0" borderId="1" xfId="0" applyNumberFormat="1" applyFont="1" applyBorder="1" applyAlignment="1">
      <alignment vertical="center"/>
    </xf>
    <xf numFmtId="164" fontId="7" fillId="0" borderId="1" xfId="0" applyNumberFormat="1" applyFont="1" applyBorder="1" applyAlignment="1">
      <alignment horizontal="right" vertical="center"/>
    </xf>
    <xf numFmtId="164" fontId="7" fillId="0" borderId="1" xfId="1" applyFont="1" applyFill="1" applyBorder="1" applyAlignment="1">
      <alignment horizontal="right" vertical="center"/>
    </xf>
    <xf numFmtId="164" fontId="6" fillId="0" borderId="1" xfId="1" applyFont="1" applyFill="1" applyBorder="1" applyAlignment="1">
      <alignment horizontal="right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4" fontId="7" fillId="0" borderId="1" xfId="0" applyNumberFormat="1" applyFont="1" applyBorder="1" applyAlignment="1">
      <alignment vertical="center" wrapText="1"/>
    </xf>
    <xf numFmtId="164" fontId="7" fillId="0" borderId="1" xfId="1" applyFont="1" applyFill="1" applyBorder="1" applyAlignment="1">
      <alignment vertical="center" wrapText="1"/>
    </xf>
    <xf numFmtId="164" fontId="7" fillId="0" borderId="1" xfId="0" applyNumberFormat="1" applyFont="1" applyBorder="1" applyAlignment="1">
      <alignment vertical="center" wrapText="1"/>
    </xf>
    <xf numFmtId="39" fontId="7" fillId="0" borderId="1" xfId="1" applyNumberFormat="1" applyFont="1" applyFill="1" applyBorder="1" applyAlignment="1">
      <alignment vertical="center" wrapText="1"/>
    </xf>
    <xf numFmtId="43" fontId="7" fillId="0" borderId="1" xfId="0" applyNumberFormat="1" applyFont="1" applyBorder="1" applyAlignment="1">
      <alignment vertical="center"/>
    </xf>
    <xf numFmtId="4" fontId="6" fillId="0" borderId="1" xfId="0" applyNumberFormat="1" applyFont="1" applyBorder="1" applyAlignment="1">
      <alignment vertical="center" wrapText="1"/>
    </xf>
    <xf numFmtId="164" fontId="6" fillId="0" borderId="1" xfId="1" applyFont="1" applyFill="1" applyBorder="1" applyAlignment="1">
      <alignment vertical="center" wrapText="1"/>
    </xf>
    <xf numFmtId="4" fontId="6" fillId="0" borderId="1" xfId="0" applyNumberFormat="1" applyFont="1" applyBorder="1" applyAlignment="1">
      <alignment horizontal="right" vertical="center" wrapText="1"/>
    </xf>
    <xf numFmtId="4" fontId="7" fillId="0" borderId="1" xfId="0" applyNumberFormat="1" applyFont="1" applyBorder="1" applyAlignment="1">
      <alignment horizontal="right" vertical="center" wrapText="1"/>
    </xf>
    <xf numFmtId="164" fontId="6" fillId="0" borderId="1" xfId="1" applyFont="1" applyFill="1" applyBorder="1" applyAlignment="1">
      <alignment vertical="center"/>
    </xf>
    <xf numFmtId="39" fontId="6" fillId="0" borderId="1" xfId="1" applyNumberFormat="1" applyFont="1" applyFill="1" applyBorder="1" applyAlignment="1">
      <alignment vertical="center" wrapText="1"/>
    </xf>
    <xf numFmtId="3" fontId="7" fillId="0" borderId="1" xfId="0" applyNumberFormat="1" applyFont="1" applyBorder="1" applyAlignment="1">
      <alignment vertical="center" wrapText="1"/>
    </xf>
    <xf numFmtId="164" fontId="7" fillId="0" borderId="1" xfId="1" applyFont="1" applyFill="1" applyBorder="1" applyAlignment="1">
      <alignment horizontal="right" vertical="center" wrapText="1"/>
    </xf>
    <xf numFmtId="4" fontId="6" fillId="0" borderId="1" xfId="0" applyNumberFormat="1" applyFont="1" applyBorder="1" applyAlignment="1">
      <alignment horizontal="right" vertical="center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right" vertical="center" wrapText="1"/>
    </xf>
    <xf numFmtId="3" fontId="7" fillId="0" borderId="1" xfId="0" applyNumberFormat="1" applyFont="1" applyBorder="1" applyAlignment="1">
      <alignment horizontal="right" vertical="center" wrapText="1"/>
    </xf>
    <xf numFmtId="4" fontId="8" fillId="0" borderId="1" xfId="0" applyNumberFormat="1" applyFont="1" applyBorder="1" applyAlignment="1">
      <alignment horizontal="right" vertical="center" wrapText="1"/>
    </xf>
    <xf numFmtId="0" fontId="7" fillId="0" borderId="1" xfId="6" applyFont="1" applyBorder="1" applyAlignment="1">
      <alignment vertical="center"/>
    </xf>
    <xf numFmtId="0" fontId="6" fillId="0" borderId="1" xfId="6" applyFont="1" applyBorder="1" applyAlignment="1">
      <alignment vertical="center"/>
    </xf>
    <xf numFmtId="0" fontId="6" fillId="0" borderId="1" xfId="6" applyFont="1" applyBorder="1" applyAlignment="1">
      <alignment horizontal="center" vertical="center"/>
    </xf>
    <xf numFmtId="0" fontId="7" fillId="0" borderId="1" xfId="6" applyFont="1" applyBorder="1" applyAlignment="1">
      <alignment horizontal="center" vertical="center"/>
    </xf>
    <xf numFmtId="0" fontId="10" fillId="0" borderId="1" xfId="6" applyFont="1" applyBorder="1" applyAlignment="1">
      <alignment vertical="center"/>
    </xf>
    <xf numFmtId="0" fontId="11" fillId="0" borderId="1" xfId="6" applyFont="1" applyBorder="1" applyAlignment="1">
      <alignment horizontal="center" vertical="center"/>
    </xf>
    <xf numFmtId="164" fontId="7" fillId="0" borderId="1" xfId="6" applyNumberFormat="1" applyFont="1" applyBorder="1" applyAlignment="1">
      <alignment vertical="center"/>
    </xf>
    <xf numFmtId="18" fontId="7" fillId="0" borderId="1" xfId="6" quotePrefix="1" applyNumberFormat="1" applyFont="1" applyBorder="1" applyAlignment="1">
      <alignment horizontal="center" vertical="center"/>
    </xf>
    <xf numFmtId="165" fontId="7" fillId="0" borderId="1" xfId="7" applyNumberFormat="1" applyFont="1" applyFill="1" applyBorder="1" applyAlignment="1">
      <alignment vertical="center"/>
    </xf>
    <xf numFmtId="0" fontId="7" fillId="0" borderId="1" xfId="3" applyNumberFormat="1" applyFont="1" applyFill="1" applyBorder="1" applyAlignment="1">
      <alignment horizontal="center" vertical="center"/>
    </xf>
    <xf numFmtId="43" fontId="6" fillId="0" borderId="1" xfId="3" applyFont="1" applyFill="1" applyBorder="1" applyAlignment="1">
      <alignment horizontal="center" vertical="center"/>
    </xf>
    <xf numFmtId="0" fontId="6" fillId="0" borderId="1" xfId="3" applyNumberFormat="1" applyFont="1" applyFill="1" applyBorder="1" applyAlignment="1">
      <alignment horizontal="center" vertical="center"/>
    </xf>
    <xf numFmtId="43" fontId="7" fillId="0" borderId="1" xfId="3" applyFont="1" applyFill="1" applyBorder="1" applyAlignment="1">
      <alignment horizontal="center" vertical="center"/>
    </xf>
    <xf numFmtId="166" fontId="6" fillId="0" borderId="1" xfId="1" applyNumberFormat="1" applyFont="1" applyFill="1" applyBorder="1" applyAlignment="1">
      <alignment horizontal="right" vertical="center" wrapText="1"/>
    </xf>
    <xf numFmtId="166" fontId="6" fillId="0" borderId="1" xfId="1" applyNumberFormat="1" applyFont="1" applyFill="1" applyBorder="1" applyAlignment="1">
      <alignment vertical="center"/>
    </xf>
    <xf numFmtId="166" fontId="7" fillId="0" borderId="1" xfId="1" applyNumberFormat="1" applyFont="1" applyFill="1" applyBorder="1" applyAlignment="1">
      <alignment horizontal="center" vertical="center"/>
    </xf>
    <xf numFmtId="165" fontId="7" fillId="0" borderId="1" xfId="3" applyNumberFormat="1" applyFont="1" applyFill="1" applyBorder="1" applyAlignment="1"/>
    <xf numFmtId="165" fontId="6" fillId="0" borderId="1" xfId="3" applyNumberFormat="1" applyFont="1" applyFill="1" applyBorder="1" applyAlignment="1"/>
    <xf numFmtId="166" fontId="7" fillId="0" borderId="1" xfId="1" applyNumberFormat="1" applyFont="1" applyFill="1" applyBorder="1" applyAlignment="1"/>
    <xf numFmtId="0" fontId="7" fillId="0" borderId="1" xfId="3" applyNumberFormat="1" applyFont="1" applyFill="1" applyBorder="1" applyAlignment="1">
      <alignment horizontal="center"/>
    </xf>
    <xf numFmtId="0" fontId="6" fillId="0" borderId="1" xfId="3" applyNumberFormat="1" applyFont="1" applyFill="1" applyBorder="1" applyAlignment="1">
      <alignment horizontal="center"/>
    </xf>
    <xf numFmtId="166" fontId="6" fillId="0" borderId="1" xfId="1" applyNumberFormat="1" applyFont="1" applyFill="1" applyBorder="1" applyAlignment="1"/>
    <xf numFmtId="165" fontId="7" fillId="0" borderId="1" xfId="1" applyNumberFormat="1" applyFont="1" applyFill="1" applyBorder="1" applyAlignment="1">
      <alignment vertical="center"/>
    </xf>
    <xf numFmtId="165" fontId="7" fillId="0" borderId="1" xfId="1" applyNumberFormat="1" applyFont="1" applyFill="1" applyBorder="1" applyAlignment="1">
      <alignment vertical="top"/>
    </xf>
    <xf numFmtId="165" fontId="7" fillId="0" borderId="1" xfId="1" applyNumberFormat="1" applyFont="1" applyFill="1" applyBorder="1" applyAlignment="1">
      <alignment horizontal="center" vertical="top"/>
    </xf>
    <xf numFmtId="0" fontId="7" fillId="0" borderId="1" xfId="0" applyFont="1" applyBorder="1" applyAlignment="1">
      <alignment horizontal="center" vertical="top" wrapText="1"/>
    </xf>
    <xf numFmtId="165" fontId="7" fillId="0" borderId="1" xfId="0" applyNumberFormat="1" applyFont="1" applyBorder="1" applyAlignment="1">
      <alignment vertical="top" wrapText="1"/>
    </xf>
    <xf numFmtId="165" fontId="7" fillId="0" borderId="1" xfId="1" applyNumberFormat="1" applyFont="1" applyFill="1" applyBorder="1" applyAlignment="1">
      <alignment vertical="top" wrapText="1"/>
    </xf>
    <xf numFmtId="0" fontId="6" fillId="0" borderId="1" xfId="0" applyFont="1" applyBorder="1" applyAlignment="1">
      <alignment horizontal="center" vertical="top" wrapText="1"/>
    </xf>
    <xf numFmtId="165" fontId="6" fillId="0" borderId="1" xfId="0" applyNumberFormat="1" applyFont="1" applyBorder="1" applyAlignment="1">
      <alignment vertical="top" wrapText="1"/>
    </xf>
    <xf numFmtId="165" fontId="7" fillId="0" borderId="1" xfId="1" applyNumberFormat="1" applyFont="1" applyFill="1" applyBorder="1"/>
    <xf numFmtId="165" fontId="6" fillId="0" borderId="1" xfId="1" applyNumberFormat="1" applyFont="1" applyFill="1" applyBorder="1" applyAlignment="1">
      <alignment vertical="top" wrapText="1"/>
    </xf>
    <xf numFmtId="165" fontId="6" fillId="0" borderId="1" xfId="1" applyNumberFormat="1" applyFont="1" applyFill="1" applyBorder="1" applyAlignment="1">
      <alignment vertical="top"/>
    </xf>
    <xf numFmtId="165" fontId="7" fillId="0" borderId="1" xfId="0" applyNumberFormat="1" applyFont="1" applyBorder="1"/>
    <xf numFmtId="165" fontId="6" fillId="0" borderId="1" xfId="0" applyNumberFormat="1" applyFont="1" applyBorder="1"/>
    <xf numFmtId="165" fontId="6" fillId="0" borderId="1" xfId="7" applyNumberFormat="1" applyFont="1" applyFill="1" applyBorder="1" applyAlignment="1">
      <alignment horizontal="center" vertical="center" wrapText="1"/>
    </xf>
    <xf numFmtId="165" fontId="6" fillId="0" borderId="1" xfId="7" applyNumberFormat="1" applyFont="1" applyFill="1" applyBorder="1" applyAlignment="1">
      <alignment vertical="center"/>
    </xf>
    <xf numFmtId="165" fontId="7" fillId="0" borderId="1" xfId="7" applyNumberFormat="1" applyFont="1" applyFill="1" applyBorder="1" applyAlignment="1">
      <alignment horizontal="right" vertical="center"/>
    </xf>
    <xf numFmtId="165" fontId="10" fillId="0" borderId="1" xfId="7" applyNumberFormat="1" applyFont="1" applyFill="1" applyBorder="1" applyAlignment="1">
      <alignment vertical="center"/>
    </xf>
    <xf numFmtId="166" fontId="7" fillId="0" borderId="1" xfId="1" applyNumberFormat="1" applyFont="1" applyFill="1" applyBorder="1" applyAlignment="1">
      <alignment vertical="top"/>
    </xf>
    <xf numFmtId="166" fontId="7" fillId="0" borderId="1" xfId="1" applyNumberFormat="1" applyFont="1" applyFill="1" applyBorder="1"/>
    <xf numFmtId="37" fontId="6" fillId="0" borderId="1" xfId="1" applyNumberFormat="1" applyFont="1" applyFill="1" applyBorder="1" applyAlignment="1"/>
    <xf numFmtId="37" fontId="7" fillId="0" borderId="1" xfId="1" applyNumberFormat="1" applyFont="1" applyFill="1" applyBorder="1" applyAlignment="1"/>
    <xf numFmtId="37" fontId="7" fillId="0" borderId="1" xfId="1" applyNumberFormat="1" applyFont="1" applyFill="1" applyBorder="1" applyAlignment="1">
      <alignment vertical="top"/>
    </xf>
    <xf numFmtId="37" fontId="6" fillId="0" borderId="1" xfId="1" applyNumberFormat="1" applyFont="1" applyFill="1" applyBorder="1" applyAlignment="1">
      <alignment vertical="top"/>
    </xf>
    <xf numFmtId="166" fontId="6" fillId="0" borderId="1" xfId="1" applyNumberFormat="1" applyFont="1" applyFill="1" applyBorder="1" applyAlignment="1">
      <alignment vertical="top"/>
    </xf>
    <xf numFmtId="0" fontId="7" fillId="0" borderId="2" xfId="0" applyFont="1" applyBorder="1" applyAlignment="1">
      <alignment vertical="center"/>
    </xf>
    <xf numFmtId="0" fontId="7" fillId="0" borderId="3" xfId="0" applyFont="1" applyBorder="1" applyAlignment="1">
      <alignment horizontal="center" vertical="center"/>
    </xf>
    <xf numFmtId="37" fontId="6" fillId="0" borderId="3" xfId="1" applyNumberFormat="1" applyFont="1" applyFill="1" applyBorder="1" applyAlignment="1">
      <alignment vertical="top"/>
    </xf>
    <xf numFmtId="166" fontId="6" fillId="0" borderId="3" xfId="1" applyNumberFormat="1" applyFont="1" applyFill="1" applyBorder="1" applyAlignment="1">
      <alignment vertical="top"/>
    </xf>
    <xf numFmtId="0" fontId="7" fillId="0" borderId="4" xfId="0" applyFont="1" applyBorder="1" applyAlignment="1">
      <alignment vertical="center"/>
    </xf>
    <xf numFmtId="0" fontId="7" fillId="0" borderId="4" xfId="0" applyFont="1" applyBorder="1" applyAlignment="1">
      <alignment vertical="center" wrapText="1"/>
    </xf>
    <xf numFmtId="166" fontId="7" fillId="0" borderId="4" xfId="1" applyNumberFormat="1" applyFont="1" applyFill="1" applyBorder="1" applyAlignment="1">
      <alignment vertical="center"/>
    </xf>
    <xf numFmtId="165" fontId="7" fillId="0" borderId="2" xfId="3" applyNumberFormat="1" applyFont="1" applyFill="1" applyBorder="1" applyAlignment="1">
      <alignment vertical="center"/>
    </xf>
    <xf numFmtId="165" fontId="6" fillId="0" borderId="3" xfId="3" applyNumberFormat="1" applyFont="1" applyFill="1" applyBorder="1" applyAlignment="1"/>
    <xf numFmtId="0" fontId="6" fillId="0" borderId="3" xfId="3" applyNumberFormat="1" applyFont="1" applyFill="1" applyBorder="1" applyAlignment="1">
      <alignment horizontal="center"/>
    </xf>
    <xf numFmtId="37" fontId="7" fillId="0" borderId="3" xfId="1" applyNumberFormat="1" applyFont="1" applyFill="1" applyBorder="1" applyAlignment="1"/>
    <xf numFmtId="37" fontId="6" fillId="0" borderId="3" xfId="1" applyNumberFormat="1" applyFont="1" applyFill="1" applyBorder="1" applyAlignment="1"/>
    <xf numFmtId="165" fontId="7" fillId="0" borderId="4" xfId="3" applyNumberFormat="1" applyFont="1" applyFill="1" applyBorder="1" applyAlignment="1">
      <alignment vertical="center"/>
    </xf>
    <xf numFmtId="0" fontId="7" fillId="0" borderId="4" xfId="3" applyNumberFormat="1" applyFont="1" applyFill="1" applyBorder="1" applyAlignment="1">
      <alignment horizontal="center" vertical="center"/>
    </xf>
    <xf numFmtId="43" fontId="7" fillId="0" borderId="4" xfId="3" applyFont="1" applyFill="1" applyBorder="1" applyAlignment="1">
      <alignment vertical="center"/>
    </xf>
    <xf numFmtId="165" fontId="6" fillId="0" borderId="3" xfId="3" applyNumberFormat="1" applyFont="1" applyFill="1" applyBorder="1" applyAlignment="1">
      <alignment vertical="center"/>
    </xf>
    <xf numFmtId="0" fontId="6" fillId="0" borderId="3" xfId="0" applyFont="1" applyBorder="1" applyAlignment="1">
      <alignment vertical="center" wrapText="1"/>
    </xf>
    <xf numFmtId="0" fontId="7" fillId="0" borderId="3" xfId="0" applyFont="1" applyBorder="1" applyAlignment="1">
      <alignment horizontal="center" vertical="top" wrapText="1"/>
    </xf>
    <xf numFmtId="165" fontId="6" fillId="0" borderId="3" xfId="0" applyNumberFormat="1" applyFont="1" applyBorder="1" applyAlignment="1">
      <alignment vertical="top" wrapText="1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7" fillId="0" borderId="12" xfId="0" applyFont="1" applyBorder="1" applyAlignment="1">
      <alignment vertical="center"/>
    </xf>
    <xf numFmtId="0" fontId="6" fillId="0" borderId="8" xfId="0" applyFont="1" applyBorder="1" applyAlignment="1">
      <alignment vertical="center" wrapText="1"/>
    </xf>
    <xf numFmtId="0" fontId="6" fillId="0" borderId="10" xfId="0" applyFont="1" applyBorder="1" applyAlignment="1">
      <alignment vertical="center" wrapText="1"/>
    </xf>
    <xf numFmtId="0" fontId="7" fillId="0" borderId="11" xfId="3" applyNumberFormat="1" applyFont="1" applyFill="1" applyBorder="1" applyAlignment="1">
      <alignment horizontal="center" vertical="center"/>
    </xf>
    <xf numFmtId="43" fontId="7" fillId="0" borderId="11" xfId="3" applyFont="1" applyFill="1" applyBorder="1" applyAlignment="1">
      <alignment vertical="center"/>
    </xf>
    <xf numFmtId="165" fontId="7" fillId="0" borderId="5" xfId="3" applyNumberFormat="1" applyFont="1" applyFill="1" applyBorder="1" applyAlignment="1">
      <alignment vertical="center"/>
    </xf>
    <xf numFmtId="165" fontId="7" fillId="0" borderId="6" xfId="3" applyNumberFormat="1" applyFont="1" applyFill="1" applyBorder="1" applyAlignment="1">
      <alignment vertical="center"/>
    </xf>
    <xf numFmtId="165" fontId="7" fillId="0" borderId="7" xfId="3" applyNumberFormat="1" applyFont="1" applyFill="1" applyBorder="1" applyAlignment="1">
      <alignment vertical="center"/>
    </xf>
    <xf numFmtId="165" fontId="7" fillId="0" borderId="8" xfId="3" applyNumberFormat="1" applyFont="1" applyFill="1" applyBorder="1" applyAlignment="1">
      <alignment vertical="center"/>
    </xf>
    <xf numFmtId="165" fontId="7" fillId="0" borderId="9" xfId="3" applyNumberFormat="1" applyFont="1" applyFill="1" applyBorder="1" applyAlignment="1">
      <alignment vertical="center"/>
    </xf>
    <xf numFmtId="0" fontId="7" fillId="0" borderId="10" xfId="0" applyFont="1" applyBorder="1" applyAlignment="1">
      <alignment vertical="center" wrapText="1"/>
    </xf>
    <xf numFmtId="165" fontId="7" fillId="0" borderId="11" xfId="3" applyNumberFormat="1" applyFont="1" applyFill="1" applyBorder="1" applyAlignment="1">
      <alignment vertical="center"/>
    </xf>
    <xf numFmtId="165" fontId="7" fillId="0" borderId="12" xfId="3" applyNumberFormat="1" applyFont="1" applyFill="1" applyBorder="1" applyAlignment="1">
      <alignment vertical="center"/>
    </xf>
    <xf numFmtId="165" fontId="6" fillId="0" borderId="5" xfId="3" applyNumberFormat="1" applyFont="1" applyFill="1" applyBorder="1" applyAlignment="1">
      <alignment vertical="center"/>
    </xf>
    <xf numFmtId="0" fontId="6" fillId="0" borderId="6" xfId="3" applyNumberFormat="1" applyFont="1" applyFill="1" applyBorder="1" applyAlignment="1">
      <alignment horizontal="center" vertical="center"/>
    </xf>
    <xf numFmtId="43" fontId="7" fillId="0" borderId="6" xfId="3" applyFont="1" applyFill="1" applyBorder="1" applyAlignment="1">
      <alignment vertical="center"/>
    </xf>
    <xf numFmtId="43" fontId="6" fillId="0" borderId="6" xfId="3" applyFont="1" applyFill="1" applyBorder="1" applyAlignment="1">
      <alignment vertical="center"/>
    </xf>
    <xf numFmtId="43" fontId="6" fillId="0" borderId="7" xfId="3" applyFont="1" applyFill="1" applyBorder="1" applyAlignment="1">
      <alignment vertical="center"/>
    </xf>
    <xf numFmtId="165" fontId="6" fillId="0" borderId="8" xfId="3" applyNumberFormat="1" applyFont="1" applyFill="1" applyBorder="1" applyAlignment="1">
      <alignment vertical="center"/>
    </xf>
    <xf numFmtId="43" fontId="6" fillId="0" borderId="9" xfId="3" applyFont="1" applyFill="1" applyBorder="1" applyAlignment="1">
      <alignment vertical="center"/>
    </xf>
    <xf numFmtId="43" fontId="7" fillId="0" borderId="9" xfId="3" applyFont="1" applyFill="1" applyBorder="1" applyAlignment="1">
      <alignment vertical="center"/>
    </xf>
    <xf numFmtId="43" fontId="7" fillId="0" borderId="12" xfId="3" applyFont="1" applyFill="1" applyBorder="1" applyAlignment="1">
      <alignment vertical="center"/>
    </xf>
    <xf numFmtId="0" fontId="7" fillId="0" borderId="6" xfId="0" applyFont="1" applyBorder="1" applyAlignment="1">
      <alignment vertical="center" wrapText="1"/>
    </xf>
    <xf numFmtId="166" fontId="7" fillId="0" borderId="6" xfId="1" applyNumberFormat="1" applyFont="1" applyFill="1" applyBorder="1" applyAlignment="1">
      <alignment vertical="center"/>
    </xf>
    <xf numFmtId="166" fontId="7" fillId="0" borderId="7" xfId="1" applyNumberFormat="1" applyFont="1" applyFill="1" applyBorder="1" applyAlignment="1">
      <alignment vertical="center"/>
    </xf>
    <xf numFmtId="166" fontId="7" fillId="0" borderId="9" xfId="1" applyNumberFormat="1" applyFont="1" applyFill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7" fillId="0" borderId="11" xfId="0" applyFont="1" applyBorder="1" applyAlignment="1">
      <alignment vertical="center" wrapText="1"/>
    </xf>
    <xf numFmtId="166" fontId="7" fillId="0" borderId="11" xfId="1" applyNumberFormat="1" applyFont="1" applyFill="1" applyBorder="1" applyAlignment="1">
      <alignment vertical="center"/>
    </xf>
    <xf numFmtId="166" fontId="7" fillId="0" borderId="12" xfId="1" applyNumberFormat="1" applyFont="1" applyFill="1" applyBorder="1" applyAlignment="1">
      <alignment vertical="center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vertical="center"/>
    </xf>
    <xf numFmtId="0" fontId="13" fillId="0" borderId="1" xfId="0" applyFont="1" applyBorder="1" applyAlignment="1">
      <alignment horizontal="center" vertical="center"/>
    </xf>
    <xf numFmtId="164" fontId="13" fillId="0" borderId="1" xfId="0" applyNumberFormat="1" applyFont="1" applyBorder="1" applyAlignment="1">
      <alignment vertical="center"/>
    </xf>
    <xf numFmtId="4" fontId="13" fillId="0" borderId="1" xfId="0" applyNumberFormat="1" applyFont="1" applyBorder="1" applyAlignment="1">
      <alignment vertical="center" wrapText="1"/>
    </xf>
    <xf numFmtId="39" fontId="13" fillId="0" borderId="1" xfId="1" applyNumberFormat="1" applyFont="1" applyFill="1" applyBorder="1" applyAlignment="1">
      <alignment horizontal="right" vertical="center"/>
    </xf>
    <xf numFmtId="164" fontId="13" fillId="0" borderId="1" xfId="1" applyFont="1" applyFill="1" applyBorder="1" applyAlignment="1">
      <alignment horizontal="right" vertical="center"/>
    </xf>
    <xf numFmtId="0" fontId="13" fillId="0" borderId="1" xfId="0" applyFont="1" applyBorder="1" applyAlignment="1">
      <alignment vertical="center" wrapText="1"/>
    </xf>
    <xf numFmtId="164" fontId="12" fillId="0" borderId="1" xfId="0" applyNumberFormat="1" applyFont="1" applyBorder="1" applyAlignment="1">
      <alignment vertical="center"/>
    </xf>
    <xf numFmtId="39" fontId="12" fillId="0" borderId="1" xfId="1" applyNumberFormat="1" applyFont="1" applyFill="1" applyBorder="1" applyAlignment="1">
      <alignment horizontal="right" vertical="center"/>
    </xf>
    <xf numFmtId="164" fontId="12" fillId="0" borderId="1" xfId="1" applyFont="1" applyFill="1" applyBorder="1" applyAlignment="1">
      <alignment horizontal="center" vertical="center"/>
    </xf>
    <xf numFmtId="164" fontId="13" fillId="0" borderId="1" xfId="1" applyFont="1" applyFill="1" applyBorder="1" applyAlignment="1">
      <alignment vertical="center"/>
    </xf>
    <xf numFmtId="39" fontId="13" fillId="0" borderId="1" xfId="1" applyNumberFormat="1" applyFont="1" applyFill="1" applyBorder="1" applyAlignment="1">
      <alignment vertical="center"/>
    </xf>
    <xf numFmtId="4" fontId="13" fillId="0" borderId="1" xfId="0" applyNumberFormat="1" applyFont="1" applyBorder="1" applyAlignment="1">
      <alignment vertical="center"/>
    </xf>
    <xf numFmtId="39" fontId="12" fillId="0" borderId="1" xfId="1" applyNumberFormat="1" applyFont="1" applyFill="1" applyBorder="1" applyAlignment="1">
      <alignment vertical="center"/>
    </xf>
    <xf numFmtId="39" fontId="13" fillId="0" borderId="1" xfId="0" applyNumberFormat="1" applyFont="1" applyBorder="1" applyAlignment="1">
      <alignment vertical="center"/>
    </xf>
    <xf numFmtId="164" fontId="13" fillId="0" borderId="1" xfId="1" applyFont="1" applyFill="1" applyBorder="1" applyAlignment="1">
      <alignment horizontal="center" vertical="center"/>
    </xf>
    <xf numFmtId="164" fontId="13" fillId="0" borderId="3" xfId="1" applyFont="1" applyFill="1" applyBorder="1" applyAlignment="1">
      <alignment horizontal="center" vertical="center"/>
    </xf>
    <xf numFmtId="164" fontId="12" fillId="0" borderId="3" xfId="1" applyFont="1" applyFill="1" applyBorder="1" applyAlignment="1">
      <alignment vertical="center"/>
    </xf>
    <xf numFmtId="0" fontId="13" fillId="0" borderId="5" xfId="0" applyFont="1" applyBorder="1" applyAlignment="1">
      <alignment vertical="center"/>
    </xf>
    <xf numFmtId="0" fontId="13" fillId="0" borderId="6" xfId="0" applyFont="1" applyBorder="1" applyAlignment="1">
      <alignment vertical="center"/>
    </xf>
    <xf numFmtId="0" fontId="13" fillId="0" borderId="6" xfId="0" applyFont="1" applyBorder="1" applyAlignment="1">
      <alignment horizontal="center" vertical="center"/>
    </xf>
    <xf numFmtId="4" fontId="13" fillId="0" borderId="6" xfId="0" applyNumberFormat="1" applyFont="1" applyBorder="1" applyAlignment="1">
      <alignment vertical="center"/>
    </xf>
    <xf numFmtId="0" fontId="13" fillId="0" borderId="7" xfId="0" applyFont="1" applyBorder="1" applyAlignment="1">
      <alignment vertical="center"/>
    </xf>
    <xf numFmtId="0" fontId="13" fillId="0" borderId="8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3" fillId="0" borderId="9" xfId="0" applyFont="1" applyBorder="1" applyAlignment="1">
      <alignment vertical="center"/>
    </xf>
    <xf numFmtId="0" fontId="13" fillId="0" borderId="11" xfId="0" applyFont="1" applyBorder="1" applyAlignment="1">
      <alignment horizontal="center" vertical="center"/>
    </xf>
    <xf numFmtId="0" fontId="13" fillId="0" borderId="11" xfId="0" applyFont="1" applyBorder="1" applyAlignment="1">
      <alignment vertical="center"/>
    </xf>
    <xf numFmtId="0" fontId="13" fillId="0" borderId="12" xfId="0" applyFont="1" applyBorder="1" applyAlignment="1">
      <alignment vertical="center"/>
    </xf>
    <xf numFmtId="165" fontId="14" fillId="0" borderId="1" xfId="3" applyNumberFormat="1" applyFont="1" applyFill="1" applyBorder="1" applyAlignment="1">
      <alignment horizontal="center" vertical="center"/>
    </xf>
    <xf numFmtId="164" fontId="14" fillId="0" borderId="1" xfId="1" applyFont="1" applyFill="1" applyBorder="1" applyAlignment="1">
      <alignment horizontal="center" vertical="center" wrapText="1"/>
    </xf>
    <xf numFmtId="164" fontId="14" fillId="0" borderId="1" xfId="1" applyFont="1" applyFill="1" applyBorder="1" applyAlignment="1">
      <alignment horizontal="center" vertical="center"/>
    </xf>
    <xf numFmtId="165" fontId="15" fillId="0" borderId="1" xfId="3" applyNumberFormat="1" applyFont="1" applyFill="1" applyBorder="1" applyAlignment="1">
      <alignment vertical="center"/>
    </xf>
    <xf numFmtId="164" fontId="14" fillId="0" borderId="1" xfId="1" quotePrefix="1" applyFont="1" applyFill="1" applyBorder="1" applyAlignment="1">
      <alignment horizontal="center" vertical="center"/>
    </xf>
    <xf numFmtId="165" fontId="14" fillId="0" borderId="1" xfId="3" applyNumberFormat="1" applyFont="1" applyFill="1" applyBorder="1" applyAlignment="1">
      <alignment vertical="center"/>
    </xf>
    <xf numFmtId="164" fontId="16" fillId="0" borderId="1" xfId="1" applyFont="1" applyFill="1" applyBorder="1" applyAlignment="1">
      <alignment vertical="center"/>
    </xf>
    <xf numFmtId="164" fontId="14" fillId="0" borderId="1" xfId="1" applyFont="1" applyFill="1" applyBorder="1" applyAlignment="1">
      <alignment vertical="center"/>
    </xf>
    <xf numFmtId="165" fontId="16" fillId="0" borderId="1" xfId="3" applyNumberFormat="1" applyFont="1" applyFill="1" applyBorder="1" applyAlignment="1">
      <alignment vertical="center"/>
    </xf>
    <xf numFmtId="9" fontId="14" fillId="0" borderId="1" xfId="4" applyFont="1" applyFill="1" applyBorder="1" applyAlignment="1">
      <alignment vertical="center"/>
    </xf>
    <xf numFmtId="9" fontId="14" fillId="0" borderId="1" xfId="8" applyFont="1" applyFill="1" applyBorder="1" applyAlignment="1">
      <alignment horizontal="center" vertical="center"/>
    </xf>
    <xf numFmtId="9" fontId="14" fillId="0" borderId="1" xfId="8" applyFont="1" applyFill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165" fontId="7" fillId="0" borderId="1" xfId="3" applyNumberFormat="1" applyFont="1" applyFill="1" applyBorder="1" applyAlignment="1">
      <alignment horizontal="center"/>
    </xf>
    <xf numFmtId="43" fontId="7" fillId="0" borderId="0" xfId="3" applyFont="1" applyFill="1" applyBorder="1" applyAlignment="1">
      <alignment horizontal="center" vertical="center"/>
    </xf>
    <xf numFmtId="43" fontId="7" fillId="0" borderId="9" xfId="3" applyFont="1" applyFill="1" applyBorder="1" applyAlignment="1">
      <alignment horizontal="center" vertical="center"/>
    </xf>
    <xf numFmtId="0" fontId="7" fillId="0" borderId="8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165" fontId="6" fillId="0" borderId="1" xfId="3" applyNumberFormat="1" applyFont="1" applyFill="1" applyBorder="1" applyAlignment="1">
      <alignment horizontal="center" vertical="center"/>
    </xf>
    <xf numFmtId="165" fontId="7" fillId="0" borderId="1" xfId="3" applyNumberFormat="1" applyFont="1" applyFill="1" applyBorder="1" applyAlignment="1">
      <alignment horizontal="center" vertical="center"/>
    </xf>
    <xf numFmtId="165" fontId="6" fillId="0" borderId="1" xfId="3" applyNumberFormat="1" applyFont="1" applyFill="1" applyBorder="1" applyAlignment="1">
      <alignment horizontal="left" vertical="center"/>
    </xf>
    <xf numFmtId="43" fontId="6" fillId="0" borderId="1" xfId="3" applyFont="1" applyFill="1" applyBorder="1" applyAlignment="1">
      <alignment horizontal="center" vertical="center" wrapText="1"/>
    </xf>
    <xf numFmtId="43" fontId="6" fillId="0" borderId="1" xfId="3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164" fontId="12" fillId="0" borderId="1" xfId="1" applyFont="1" applyFill="1" applyBorder="1" applyAlignment="1">
      <alignment horizontal="left" vertical="center"/>
    </xf>
    <xf numFmtId="164" fontId="13" fillId="0" borderId="1" xfId="1" applyFont="1" applyFill="1" applyBorder="1" applyAlignment="1">
      <alignment horizontal="center" vertical="center"/>
    </xf>
    <xf numFmtId="164" fontId="12" fillId="0" borderId="3" xfId="1" applyFont="1" applyFill="1" applyBorder="1" applyAlignment="1">
      <alignment horizontal="left" vertical="center"/>
    </xf>
    <xf numFmtId="0" fontId="10" fillId="0" borderId="1" xfId="6" applyFont="1" applyBorder="1" applyAlignment="1">
      <alignment horizontal="center" vertical="center"/>
    </xf>
    <xf numFmtId="0" fontId="6" fillId="0" borderId="1" xfId="6" applyFont="1" applyBorder="1" applyAlignment="1">
      <alignment horizontal="center" vertical="center"/>
    </xf>
    <xf numFmtId="0" fontId="7" fillId="0" borderId="1" xfId="6" applyFont="1" applyBorder="1" applyAlignment="1">
      <alignment horizontal="center" vertical="center"/>
    </xf>
    <xf numFmtId="0" fontId="11" fillId="0" borderId="1" xfId="6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4" fontId="7" fillId="0" borderId="1" xfId="0" applyNumberFormat="1" applyFont="1" applyBorder="1" applyAlignment="1">
      <alignment horizontal="right" vertical="center" wrapText="1"/>
    </xf>
    <xf numFmtId="165" fontId="14" fillId="0" borderId="1" xfId="3" applyNumberFormat="1" applyFont="1" applyFill="1" applyBorder="1" applyAlignment="1">
      <alignment horizontal="center" vertical="center"/>
    </xf>
    <xf numFmtId="165" fontId="14" fillId="0" borderId="1" xfId="3" applyNumberFormat="1" applyFont="1" applyFill="1" applyBorder="1" applyAlignment="1">
      <alignment horizontal="left" vertical="center"/>
    </xf>
    <xf numFmtId="0" fontId="6" fillId="0" borderId="13" xfId="0" applyFont="1" applyBorder="1" applyAlignment="1">
      <alignment horizontal="left" vertical="center"/>
    </xf>
    <xf numFmtId="0" fontId="6" fillId="0" borderId="14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1" xfId="5" applyFont="1" applyBorder="1" applyAlignment="1">
      <alignment horizontal="center" vertical="center"/>
    </xf>
    <xf numFmtId="0" fontId="7" fillId="0" borderId="1" xfId="2" applyFont="1" applyFill="1" applyBorder="1" applyAlignment="1">
      <alignment horizontal="center" vertical="center"/>
    </xf>
    <xf numFmtId="0" fontId="6" fillId="0" borderId="1" xfId="5" applyFont="1" applyBorder="1" applyAlignment="1">
      <alignment horizontal="left" vertical="center"/>
    </xf>
    <xf numFmtId="0" fontId="7" fillId="0" borderId="1" xfId="5" applyFont="1" applyBorder="1" applyAlignment="1">
      <alignment horizontal="center" vertical="center"/>
    </xf>
    <xf numFmtId="0" fontId="6" fillId="0" borderId="1" xfId="5" applyFont="1" applyBorder="1" applyAlignment="1">
      <alignment horizontal="left" vertical="center" wrapText="1"/>
    </xf>
    <xf numFmtId="4" fontId="6" fillId="0" borderId="1" xfId="0" applyNumberFormat="1" applyFont="1" applyBorder="1" applyAlignment="1">
      <alignment horizontal="center" vertical="center"/>
    </xf>
  </cellXfs>
  <cellStyles count="9">
    <cellStyle name="20% - Accent4" xfId="2" builtinId="42"/>
    <cellStyle name="Comma" xfId="1" builtinId="3"/>
    <cellStyle name="Comma 2" xfId="3" xr:uid="{5A8DB13C-566A-49CF-BD14-38933DCAC073}"/>
    <cellStyle name="Comma 3" xfId="7" xr:uid="{10A24F1D-A5FB-414A-9D59-D757EEF74C04}"/>
    <cellStyle name="Normal" xfId="0" builtinId="0"/>
    <cellStyle name="Normal 2" xfId="5" xr:uid="{04655D1D-D778-46F2-83D1-B00180C8F81F}"/>
    <cellStyle name="Normal 3" xfId="6" xr:uid="{A633B5FE-AC38-4813-ACE8-03DB29764C3A}"/>
    <cellStyle name="Percent" xfId="8" builtinId="5"/>
    <cellStyle name="Percent 2" xfId="4" xr:uid="{3BE95EEA-460F-4D05-8E3A-A11C4A1D8FEB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externalLink" Target="externalLinks/externalLink2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microsoft.com/office/2007/relationships/hdphoto" Target="../media/hdphoto2.wdp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microsoft.com/office/2007/relationships/hdphoto" Target="../media/hdphoto3.wdp"/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2" Type="http://schemas.microsoft.com/office/2007/relationships/hdphoto" Target="../media/hdphoto4.wdp"/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247650</xdr:colOff>
      <xdr:row>52</xdr:row>
      <xdr:rowOff>47625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F07155C-A9E2-430C-F8B3-20D99750F9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53250" cy="9953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290830</xdr:colOff>
      <xdr:row>41</xdr:row>
      <xdr:rowOff>160020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81453A2-82A4-E6E3-6D79-3B0F1FE6DE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brigh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386830" cy="797052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321310</xdr:colOff>
      <xdr:row>42</xdr:row>
      <xdr:rowOff>54610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BFCA9D2-04A5-12C9-F4B9-BE80F43ED9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brigh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417310" cy="805561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321310</xdr:colOff>
      <xdr:row>42</xdr:row>
      <xdr:rowOff>54610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37F8014-EB72-1940-B930-8B6B8B09EA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brigh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417310" cy="805561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278765</xdr:colOff>
      <xdr:row>42</xdr:row>
      <xdr:rowOff>97155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CF4D990-E1A5-1F5A-1479-08FD0008A3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brigh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374765" cy="8098155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OF%20PC/Documents/AUDITOR%20333333333/FINANCIAL%20STATEMENTS/2021%20FINANCIAL%20STATEMENT/MANUSCRIPT/ankpa%202021%20manuscript%202222222222222222222222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OF%20PC/Documents/AUDITOR%20333333333/FINANCIAL%20STATEMENTS/2021%20FINANCIAL%20STATEMENT/ALL%20LGA%202021%20FS%20MANUSCRIPT%20&amp;%20PRINT/ALL%2021%20LGA%20FS%20FOR%202021/PRINT/MS%20EXCEL/BASSA%202021%20FS%20manuscript%2033333333333333333333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t of Fin Performance 1"/>
      <sheetName val="SOFPe"/>
      <sheetName val="SOFPo"/>
      <sheetName val="SoCAEq"/>
      <sheetName val="SofCf"/>
      <sheetName val="S of C of B&amp;A"/>
      <sheetName val="Rec o cf"/>
      <sheetName val="1- 5 Gen Inf about Reporting En"/>
      <sheetName val="6 - 8 Significant Acting Polici"/>
      <sheetName val="N1"/>
      <sheetName val="1a"/>
      <sheetName val="N2"/>
      <sheetName val="N2a"/>
      <sheetName val="N3"/>
      <sheetName val="Note 12"/>
      <sheetName val="Note12a"/>
      <sheetName val="Note13"/>
      <sheetName val="Note14"/>
      <sheetName val="N4"/>
      <sheetName val="N5"/>
      <sheetName val="N6"/>
      <sheetName val="Note17"/>
      <sheetName val="N7"/>
      <sheetName val="N8"/>
      <sheetName val="N9"/>
      <sheetName val="N10"/>
      <sheetName val="N11"/>
      <sheetName val="Note20"/>
      <sheetName val="Note20 (b)"/>
      <sheetName val="Note 21"/>
      <sheetName val="Note22"/>
      <sheetName val="N12"/>
      <sheetName val="N19 (3)"/>
      <sheetName val="Sheet2"/>
      <sheetName val="Note 24"/>
      <sheetName val="Note 25"/>
      <sheetName val="N13"/>
      <sheetName val="N14"/>
      <sheetName val="Note 25 b"/>
      <sheetName val="Note 25c"/>
      <sheetName val="Note 26"/>
      <sheetName val="Note 27"/>
      <sheetName val="Note 28"/>
      <sheetName val="Note 28a"/>
      <sheetName val="Note 28 b"/>
      <sheetName val="Note 25a (2)"/>
    </sheetNames>
    <sheetDataSet>
      <sheetData sheetId="0"/>
      <sheetData sheetId="1">
        <row r="2">
          <cell r="A2" t="str">
            <v>Financial Statements for the Year Ended 31 December, 2021</v>
          </cell>
          <cell r="B2">
            <v>0</v>
          </cell>
          <cell r="C2">
            <v>0</v>
          </cell>
          <cell r="D2">
            <v>0</v>
          </cell>
          <cell r="E2">
            <v>0</v>
          </cell>
          <cell r="F2">
            <v>0</v>
          </cell>
        </row>
        <row r="5">
          <cell r="F5" t="str">
            <v>Year Ended 31st 
December 2020</v>
          </cell>
        </row>
      </sheetData>
      <sheetData sheetId="2">
        <row r="2">
          <cell r="A2" t="str">
            <v>Financial Statements for the Year Ended 31 December, 2021</v>
          </cell>
          <cell r="B2">
            <v>0</v>
          </cell>
          <cell r="C2">
            <v>0</v>
          </cell>
          <cell r="D2">
            <v>0</v>
          </cell>
          <cell r="E2">
            <v>0</v>
          </cell>
          <cell r="F2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>
        <row r="9">
          <cell r="D9">
            <v>0</v>
          </cell>
        </row>
      </sheetData>
      <sheetData sheetId="30">
        <row r="2">
          <cell r="A2" t="str">
            <v>Financial Statements for the Year Ended 31 December, 2021</v>
          </cell>
        </row>
      </sheetData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>
        <row r="10">
          <cell r="C10">
            <v>0</v>
          </cell>
        </row>
      </sheetData>
      <sheetData sheetId="43"/>
      <sheetData sheetId="44"/>
      <sheetData sheetId="4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t of Fin Performance 1"/>
      <sheetName val="Responsibility page"/>
      <sheetName val="SOFPe"/>
      <sheetName val="SOFPo"/>
      <sheetName val="SONAE"/>
      <sheetName val="SOC"/>
      <sheetName val="SOCBA"/>
      <sheetName val="ROCF"/>
      <sheetName val="1- 5 Gen Inf about Reporting En"/>
      <sheetName val="6 - 8 Significant Acting Polici"/>
      <sheetName val="1"/>
      <sheetName val="1a"/>
      <sheetName val="2"/>
      <sheetName val="2a"/>
      <sheetName val="3"/>
      <sheetName val="Note 12"/>
      <sheetName val="Note12a"/>
      <sheetName val="Note13"/>
      <sheetName val="Note14"/>
      <sheetName val="4"/>
      <sheetName val="5"/>
      <sheetName val="6"/>
      <sheetName val="Note17"/>
      <sheetName val="7"/>
      <sheetName val="8"/>
      <sheetName val="9"/>
      <sheetName val="10"/>
      <sheetName val="11"/>
      <sheetName val="Note20"/>
      <sheetName val="Note20 (b)"/>
      <sheetName val="Note 21"/>
      <sheetName val="Note22"/>
      <sheetName val="Sheet2"/>
      <sheetName val="Note 24"/>
      <sheetName val="12"/>
      <sheetName val="12a"/>
      <sheetName val="Note 25b"/>
      <sheetName val="Note 25c"/>
      <sheetName val="Note 26"/>
      <sheetName val="Note 28"/>
      <sheetName val="Note 27"/>
      <sheetName val="13"/>
      <sheetName val="Sheet1"/>
    </sheetNames>
    <sheetDataSet>
      <sheetData sheetId="0"/>
      <sheetData sheetId="1"/>
      <sheetData sheetId="2"/>
      <sheetData sheetId="3"/>
      <sheetData sheetId="4"/>
      <sheetData sheetId="5">
        <row r="2">
          <cell r="A2" t="str">
            <v>Financial Statements for the Year Ended 31 December 2021</v>
          </cell>
        </row>
        <row r="5">
          <cell r="C5" t="str">
            <v>Year Ended 31st December 2021</v>
          </cell>
        </row>
        <row r="37">
          <cell r="C37">
            <v>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>
        <row r="2">
          <cell r="A2" t="str">
            <v>Financial Statements for the Year Ended 31 December 2021</v>
          </cell>
        </row>
      </sheetData>
      <sheetData sheetId="28"/>
      <sheetData sheetId="29"/>
      <sheetData sheetId="30"/>
      <sheetData sheetId="31">
        <row r="20">
          <cell r="G20">
            <v>0</v>
          </cell>
        </row>
      </sheetData>
      <sheetData sheetId="32"/>
      <sheetData sheetId="33">
        <row r="2">
          <cell r="A2" t="str">
            <v>Financial Statements for the Year Ended 31 December 2021</v>
          </cell>
        </row>
        <row r="6">
          <cell r="C6" t="str">
            <v>Year Ended 31st December 2021</v>
          </cell>
          <cell r="D6" t="str">
            <v>Year Ended 31 December 2020</v>
          </cell>
        </row>
      </sheetData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3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A7F6F4-C526-4C68-9F51-979B7FCE692A}">
  <dimension ref="A1"/>
  <sheetViews>
    <sheetView showGridLines="0" tabSelected="1" workbookViewId="0">
      <selection activeCell="N11" sqref="N11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18"/>
  <sheetViews>
    <sheetView showGridLines="0" topLeftCell="A6" zoomScaleNormal="100" workbookViewId="0">
      <selection sqref="A1:H18"/>
    </sheetView>
  </sheetViews>
  <sheetFormatPr defaultRowHeight="12.75" x14ac:dyDescent="0.25"/>
  <cols>
    <col min="1" max="1" width="5.7109375" style="39" customWidth="1"/>
    <col min="2" max="2" width="10.85546875" style="39" bestFit="1" customWidth="1"/>
    <col min="3" max="3" width="18.85546875" style="39" bestFit="1" customWidth="1"/>
    <col min="4" max="4" width="14.85546875" style="39" bestFit="1" customWidth="1"/>
    <col min="5" max="5" width="15.28515625" style="39" bestFit="1" customWidth="1"/>
    <col min="6" max="6" width="14.5703125" style="39" bestFit="1" customWidth="1"/>
    <col min="7" max="7" width="15.42578125" style="39" bestFit="1" customWidth="1"/>
    <col min="8" max="8" width="19.140625" style="39" bestFit="1" customWidth="1"/>
    <col min="9" max="16384" width="9.140625" style="39"/>
  </cols>
  <sheetData>
    <row r="1" spans="1:8" ht="13.5" x14ac:dyDescent="0.25">
      <c r="A1" s="223" t="s">
        <v>3</v>
      </c>
      <c r="B1" s="223"/>
      <c r="C1" s="223"/>
      <c r="D1" s="223"/>
      <c r="E1" s="223"/>
      <c r="F1" s="223"/>
      <c r="G1" s="223"/>
      <c r="H1" s="223"/>
    </row>
    <row r="2" spans="1:8" ht="13.5" x14ac:dyDescent="0.25">
      <c r="A2" s="223" t="s">
        <v>4</v>
      </c>
      <c r="B2" s="223"/>
      <c r="C2" s="223"/>
      <c r="D2" s="223"/>
      <c r="E2" s="223"/>
      <c r="F2" s="223"/>
      <c r="G2" s="223"/>
      <c r="H2" s="223"/>
    </row>
    <row r="3" spans="1:8" s="40" customFormat="1" ht="13.5" x14ac:dyDescent="0.25">
      <c r="A3" s="223" t="s">
        <v>217</v>
      </c>
      <c r="B3" s="223"/>
      <c r="C3" s="223"/>
      <c r="D3" s="223"/>
      <c r="E3" s="223"/>
      <c r="F3" s="223"/>
      <c r="G3" s="223"/>
      <c r="H3" s="223"/>
    </row>
    <row r="4" spans="1:8" ht="13.5" x14ac:dyDescent="0.25">
      <c r="A4" s="256" t="s">
        <v>298</v>
      </c>
      <c r="B4" s="256"/>
      <c r="C4" s="256"/>
      <c r="D4" s="256"/>
      <c r="E4" s="256"/>
      <c r="F4" s="256"/>
      <c r="G4" s="256"/>
      <c r="H4" s="256"/>
    </row>
    <row r="5" spans="1:8" s="43" customFormat="1" ht="42.75" customHeight="1" x14ac:dyDescent="0.25">
      <c r="A5" s="51" t="s">
        <v>100</v>
      </c>
      <c r="B5" s="51" t="s">
        <v>107</v>
      </c>
      <c r="C5" s="51" t="s">
        <v>249</v>
      </c>
      <c r="D5" s="51" t="s">
        <v>248</v>
      </c>
      <c r="E5" s="51" t="s">
        <v>121</v>
      </c>
      <c r="F5" s="51" t="s">
        <v>122</v>
      </c>
      <c r="G5" s="51" t="s">
        <v>250</v>
      </c>
      <c r="H5" s="51" t="s">
        <v>108</v>
      </c>
    </row>
    <row r="6" spans="1:8" ht="20.100000000000001" customHeight="1" x14ac:dyDescent="0.25">
      <c r="A6" s="69" t="s">
        <v>231</v>
      </c>
      <c r="B6" s="54" t="s">
        <v>123</v>
      </c>
      <c r="C6" s="63">
        <v>102188356.13</v>
      </c>
      <c r="D6" s="63">
        <v>1022995.92</v>
      </c>
      <c r="E6" s="70" t="s">
        <v>124</v>
      </c>
      <c r="F6" s="63">
        <v>1816626.95</v>
      </c>
      <c r="G6" s="70" t="s">
        <v>124</v>
      </c>
      <c r="H6" s="71">
        <v>105027979</v>
      </c>
    </row>
    <row r="7" spans="1:8" ht="20.100000000000001" customHeight="1" x14ac:dyDescent="0.25">
      <c r="A7" s="69" t="s">
        <v>232</v>
      </c>
      <c r="B7" s="54" t="s">
        <v>125</v>
      </c>
      <c r="C7" s="63">
        <v>117777963.15000001</v>
      </c>
      <c r="D7" s="70" t="s">
        <v>124</v>
      </c>
      <c r="E7" s="63">
        <v>3927375.22</v>
      </c>
      <c r="F7" s="70" t="s">
        <v>124</v>
      </c>
      <c r="G7" s="70" t="s">
        <v>124</v>
      </c>
      <c r="H7" s="63">
        <v>121705338.37</v>
      </c>
    </row>
    <row r="8" spans="1:8" ht="20.100000000000001" customHeight="1" x14ac:dyDescent="0.25">
      <c r="A8" s="69" t="s">
        <v>233</v>
      </c>
      <c r="B8" s="54" t="s">
        <v>126</v>
      </c>
      <c r="C8" s="63">
        <v>86546313.489999995</v>
      </c>
      <c r="D8" s="70" t="s">
        <v>124</v>
      </c>
      <c r="E8" s="63">
        <v>3927375.22</v>
      </c>
      <c r="F8" s="63">
        <v>2210707.5699999998</v>
      </c>
      <c r="G8" s="63">
        <v>152079.35999999999</v>
      </c>
      <c r="H8" s="63">
        <v>92836476.140000001</v>
      </c>
    </row>
    <row r="9" spans="1:8" ht="20.100000000000001" customHeight="1" x14ac:dyDescent="0.25">
      <c r="A9" s="69" t="s">
        <v>234</v>
      </c>
      <c r="B9" s="54" t="s">
        <v>127</v>
      </c>
      <c r="C9" s="63">
        <v>96737303.959999993</v>
      </c>
      <c r="D9" s="70" t="s">
        <v>124</v>
      </c>
      <c r="E9" s="63">
        <v>13621104.41</v>
      </c>
      <c r="F9" s="70" t="s">
        <v>124</v>
      </c>
      <c r="G9" s="70" t="s">
        <v>124</v>
      </c>
      <c r="H9" s="63">
        <v>110358408.37</v>
      </c>
    </row>
    <row r="10" spans="1:8" ht="20.100000000000001" customHeight="1" x14ac:dyDescent="0.25">
      <c r="A10" s="69" t="s">
        <v>235</v>
      </c>
      <c r="B10" s="54" t="s">
        <v>128</v>
      </c>
      <c r="C10" s="63">
        <v>109074048.7</v>
      </c>
      <c r="D10" s="63">
        <v>798907.18</v>
      </c>
      <c r="E10" s="63">
        <v>15963595.82</v>
      </c>
      <c r="F10" s="70" t="s">
        <v>124</v>
      </c>
      <c r="G10" s="70" t="s">
        <v>124</v>
      </c>
      <c r="H10" s="63">
        <v>125836551.7</v>
      </c>
    </row>
    <row r="11" spans="1:8" ht="20.100000000000001" customHeight="1" x14ac:dyDescent="0.25">
      <c r="A11" s="69" t="s">
        <v>236</v>
      </c>
      <c r="B11" s="54" t="s">
        <v>129</v>
      </c>
      <c r="C11" s="63">
        <v>91256128.239999995</v>
      </c>
      <c r="D11" s="63">
        <v>1034619.26</v>
      </c>
      <c r="E11" s="63">
        <v>3927375.22</v>
      </c>
      <c r="F11" s="70" t="s">
        <v>124</v>
      </c>
      <c r="G11" s="63">
        <v>6043855.8300000001</v>
      </c>
      <c r="H11" s="63">
        <v>102261978.55</v>
      </c>
    </row>
    <row r="12" spans="1:8" ht="20.100000000000001" customHeight="1" x14ac:dyDescent="0.25">
      <c r="A12" s="69" t="s">
        <v>237</v>
      </c>
      <c r="B12" s="54" t="s">
        <v>130</v>
      </c>
      <c r="C12" s="63">
        <v>148938922.16</v>
      </c>
      <c r="D12" s="70" t="s">
        <v>124</v>
      </c>
      <c r="E12" s="70" t="s">
        <v>124</v>
      </c>
      <c r="F12" s="70" t="s">
        <v>124</v>
      </c>
      <c r="G12" s="63">
        <v>16726523.43</v>
      </c>
      <c r="H12" s="63">
        <v>165665445.59</v>
      </c>
    </row>
    <row r="13" spans="1:8" ht="20.100000000000001" customHeight="1" x14ac:dyDescent="0.25">
      <c r="A13" s="69" t="s">
        <v>238</v>
      </c>
      <c r="B13" s="54" t="s">
        <v>131</v>
      </c>
      <c r="C13" s="63">
        <v>140894442.63999999</v>
      </c>
      <c r="D13" s="63">
        <v>983834.93</v>
      </c>
      <c r="E13" s="63">
        <v>9279213.1199999992</v>
      </c>
      <c r="F13" s="70" t="s">
        <v>124</v>
      </c>
      <c r="G13" s="70" t="s">
        <v>124</v>
      </c>
      <c r="H13" s="63">
        <v>151157490.69</v>
      </c>
    </row>
    <row r="14" spans="1:8" ht="20.100000000000001" customHeight="1" x14ac:dyDescent="0.25">
      <c r="A14" s="69" t="s">
        <v>239</v>
      </c>
      <c r="B14" s="54" t="s">
        <v>132</v>
      </c>
      <c r="C14" s="63">
        <v>115156988.73</v>
      </c>
      <c r="D14" s="63">
        <v>629046.91</v>
      </c>
      <c r="E14" s="63">
        <v>3927375.24</v>
      </c>
      <c r="F14" s="70" t="s">
        <v>124</v>
      </c>
      <c r="G14" s="63">
        <v>14549188.699999999</v>
      </c>
      <c r="H14" s="63">
        <v>134262599.58000001</v>
      </c>
    </row>
    <row r="15" spans="1:8" ht="20.100000000000001" customHeight="1" x14ac:dyDescent="0.25">
      <c r="A15" s="69" t="s">
        <v>240</v>
      </c>
      <c r="B15" s="54" t="s">
        <v>133</v>
      </c>
      <c r="C15" s="70" t="s">
        <v>124</v>
      </c>
      <c r="D15" s="63">
        <v>736944.86</v>
      </c>
      <c r="E15" s="70" t="s">
        <v>124</v>
      </c>
      <c r="F15" s="70" t="s">
        <v>124</v>
      </c>
      <c r="G15" s="63">
        <v>117150.91</v>
      </c>
      <c r="H15" s="63">
        <v>854095.77</v>
      </c>
    </row>
    <row r="16" spans="1:8" ht="20.100000000000001" customHeight="1" x14ac:dyDescent="0.25">
      <c r="A16" s="69" t="s">
        <v>241</v>
      </c>
      <c r="B16" s="54" t="s">
        <v>134</v>
      </c>
      <c r="C16" s="63">
        <v>142328248.78</v>
      </c>
      <c r="D16" s="63">
        <v>794286.14</v>
      </c>
      <c r="E16" s="63">
        <v>3927375.22</v>
      </c>
      <c r="F16" s="70" t="s">
        <v>124</v>
      </c>
      <c r="G16" s="70" t="s">
        <v>124</v>
      </c>
      <c r="H16" s="63">
        <v>147049910.13999999</v>
      </c>
    </row>
    <row r="17" spans="1:8" ht="20.100000000000001" customHeight="1" x14ac:dyDescent="0.25">
      <c r="A17" s="69" t="s">
        <v>242</v>
      </c>
      <c r="B17" s="54" t="s">
        <v>135</v>
      </c>
      <c r="C17" s="63">
        <v>210041056.25999999</v>
      </c>
      <c r="D17" s="63">
        <v>825705.39</v>
      </c>
      <c r="E17" s="63">
        <v>9115048.5099999998</v>
      </c>
      <c r="F17" s="70" t="s">
        <v>124</v>
      </c>
      <c r="G17" s="63">
        <v>43647566.18</v>
      </c>
      <c r="H17" s="63">
        <v>263629376.34</v>
      </c>
    </row>
    <row r="18" spans="1:8" ht="13.5" x14ac:dyDescent="0.25">
      <c r="A18" s="41"/>
      <c r="B18" s="41"/>
      <c r="C18" s="72">
        <f>SUM(C6:C17)</f>
        <v>1360939772.24</v>
      </c>
      <c r="D18" s="72">
        <f>SUM(D6:D17)</f>
        <v>6826340.5899999999</v>
      </c>
      <c r="E18" s="72">
        <v>67615838.980000004</v>
      </c>
      <c r="F18" s="72">
        <v>4027334.5199999996</v>
      </c>
      <c r="G18" s="72">
        <v>81236363.409999996</v>
      </c>
      <c r="H18" s="72">
        <v>1520645649.7</v>
      </c>
    </row>
  </sheetData>
  <mergeCells count="4">
    <mergeCell ref="A1:H1"/>
    <mergeCell ref="A2:H2"/>
    <mergeCell ref="A3:H3"/>
    <mergeCell ref="A4:H4"/>
  </mergeCells>
  <pageMargins left="0.7" right="0.7" top="0.75" bottom="0.75" header="0.3" footer="0.3"/>
  <pageSetup paperSize="9" scale="52" orientation="portrait" verticalDpi="4294967295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10"/>
  <sheetViews>
    <sheetView showGridLines="0" zoomScaleNormal="100" workbookViewId="0">
      <selection sqref="A1:F10"/>
    </sheetView>
  </sheetViews>
  <sheetFormatPr defaultRowHeight="12.75" x14ac:dyDescent="0.25"/>
  <cols>
    <col min="1" max="1" width="8.42578125" style="39" bestFit="1" customWidth="1"/>
    <col min="2" max="2" width="24.85546875" style="39" bestFit="1" customWidth="1"/>
    <col min="3" max="3" width="19.7109375" style="39" bestFit="1" customWidth="1"/>
    <col min="4" max="4" width="19.85546875" style="39" bestFit="1" customWidth="1"/>
    <col min="5" max="5" width="20.140625" style="39" customWidth="1"/>
    <col min="6" max="6" width="18.28515625" style="39" customWidth="1"/>
    <col min="7" max="16384" width="9.140625" style="39"/>
  </cols>
  <sheetData>
    <row r="1" spans="1:6" ht="13.5" x14ac:dyDescent="0.25">
      <c r="A1" s="223" t="s">
        <v>136</v>
      </c>
      <c r="B1" s="223"/>
      <c r="C1" s="223"/>
      <c r="D1" s="223"/>
      <c r="E1" s="223"/>
      <c r="F1" s="223"/>
    </row>
    <row r="2" spans="1:6" ht="13.5" x14ac:dyDescent="0.25">
      <c r="A2" s="223" t="s">
        <v>137</v>
      </c>
      <c r="B2" s="223"/>
      <c r="C2" s="223"/>
      <c r="D2" s="223"/>
      <c r="E2" s="223"/>
      <c r="F2" s="223"/>
    </row>
    <row r="3" spans="1:6" ht="13.5" x14ac:dyDescent="0.25">
      <c r="A3" s="223" t="s">
        <v>138</v>
      </c>
      <c r="B3" s="223"/>
      <c r="C3" s="223"/>
      <c r="D3" s="223"/>
      <c r="E3" s="223"/>
      <c r="F3" s="223"/>
    </row>
    <row r="4" spans="1:6" x14ac:dyDescent="0.25">
      <c r="A4" s="257"/>
      <c r="B4" s="257"/>
      <c r="C4" s="257"/>
      <c r="D4" s="257"/>
      <c r="E4" s="257"/>
      <c r="F4" s="257"/>
    </row>
    <row r="5" spans="1:6" ht="13.5" x14ac:dyDescent="0.25">
      <c r="A5" s="258" t="s">
        <v>218</v>
      </c>
      <c r="B5" s="258"/>
      <c r="C5" s="258"/>
      <c r="D5" s="258"/>
      <c r="E5" s="258"/>
      <c r="F5" s="258"/>
    </row>
    <row r="6" spans="1:6" ht="29.25" customHeight="1" x14ac:dyDescent="0.25">
      <c r="A6" s="40" t="s">
        <v>100</v>
      </c>
      <c r="B6" s="40" t="s">
        <v>52</v>
      </c>
      <c r="C6" s="223" t="s">
        <v>296</v>
      </c>
      <c r="D6" s="223"/>
      <c r="E6" s="223"/>
      <c r="F6" s="41" t="s">
        <v>112</v>
      </c>
    </row>
    <row r="7" spans="1:6" s="42" customFormat="1" ht="13.5" x14ac:dyDescent="0.25">
      <c r="C7" s="42" t="s">
        <v>105</v>
      </c>
      <c r="D7" s="42" t="s">
        <v>80</v>
      </c>
      <c r="E7" s="42" t="s">
        <v>106</v>
      </c>
      <c r="F7" s="42" t="s">
        <v>105</v>
      </c>
    </row>
    <row r="8" spans="1:6" x14ac:dyDescent="0.25">
      <c r="A8" s="43">
        <v>1</v>
      </c>
      <c r="B8" s="39" t="s">
        <v>139</v>
      </c>
      <c r="C8" s="29">
        <f>'2a'!C20</f>
        <v>707809410.09000003</v>
      </c>
      <c r="D8" s="29">
        <v>601852360</v>
      </c>
      <c r="E8" s="27">
        <f>D8-C8</f>
        <v>-105957050.09000003</v>
      </c>
      <c r="F8" s="29">
        <v>433428632.77999997</v>
      </c>
    </row>
    <row r="9" spans="1:6" x14ac:dyDescent="0.25">
      <c r="C9" s="29"/>
      <c r="D9" s="29"/>
      <c r="E9" s="29"/>
      <c r="F9" s="29"/>
    </row>
    <row r="10" spans="1:6" ht="13.5" x14ac:dyDescent="0.25">
      <c r="A10" s="40" t="s">
        <v>53</v>
      </c>
      <c r="B10" s="40"/>
      <c r="C10" s="64">
        <f>SUM(C8:C9)</f>
        <v>707809410.09000003</v>
      </c>
      <c r="D10" s="64">
        <f t="shared" ref="D10:F10" si="0">SUM(D8:D9)</f>
        <v>601852360</v>
      </c>
      <c r="E10" s="31">
        <f>SUM(E8:E9)</f>
        <v>-105957050.09000003</v>
      </c>
      <c r="F10" s="64">
        <f t="shared" si="0"/>
        <v>433428632.77999997</v>
      </c>
    </row>
  </sheetData>
  <mergeCells count="6">
    <mergeCell ref="C6:E6"/>
    <mergeCell ref="A1:F1"/>
    <mergeCell ref="A2:F2"/>
    <mergeCell ref="A3:F3"/>
    <mergeCell ref="A4:F4"/>
    <mergeCell ref="A5:F5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7" orientation="portrait" verticalDpi="4294967295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5E806C-1766-4908-8FD7-539C5521A1C2}">
  <dimension ref="A1:F26"/>
  <sheetViews>
    <sheetView showGridLines="0" zoomScaleNormal="100" workbookViewId="0">
      <selection activeCell="C9" sqref="C9"/>
    </sheetView>
  </sheetViews>
  <sheetFormatPr defaultRowHeight="12.75" x14ac:dyDescent="0.25"/>
  <cols>
    <col min="1" max="1" width="8.42578125" style="39" bestFit="1" customWidth="1"/>
    <col min="2" max="2" width="28.5703125" style="39" customWidth="1"/>
    <col min="3" max="3" width="17.5703125" style="39" customWidth="1"/>
    <col min="4" max="4" width="23.42578125" style="39" bestFit="1" customWidth="1"/>
    <col min="5" max="5" width="21" style="39" bestFit="1" customWidth="1"/>
    <col min="6" max="6" width="32.140625" style="39" customWidth="1"/>
    <col min="7" max="16384" width="9.140625" style="39"/>
  </cols>
  <sheetData>
    <row r="1" spans="1:6" ht="13.5" x14ac:dyDescent="0.25">
      <c r="A1" s="223" t="s">
        <v>136</v>
      </c>
      <c r="B1" s="223"/>
      <c r="C1" s="223"/>
      <c r="D1" s="223"/>
      <c r="E1" s="223"/>
      <c r="F1" s="223"/>
    </row>
    <row r="2" spans="1:6" ht="13.5" x14ac:dyDescent="0.25">
      <c r="A2" s="223" t="s">
        <v>137</v>
      </c>
      <c r="B2" s="223"/>
      <c r="C2" s="223"/>
      <c r="D2" s="223"/>
      <c r="E2" s="223"/>
      <c r="F2" s="223"/>
    </row>
    <row r="3" spans="1:6" ht="13.5" x14ac:dyDescent="0.25">
      <c r="A3" s="223" t="s">
        <v>138</v>
      </c>
      <c r="B3" s="223"/>
      <c r="C3" s="223"/>
      <c r="D3" s="223"/>
      <c r="E3" s="223"/>
      <c r="F3" s="223"/>
    </row>
    <row r="4" spans="1:6" x14ac:dyDescent="0.25">
      <c r="A4" s="257"/>
      <c r="B4" s="257"/>
      <c r="C4" s="257"/>
      <c r="D4" s="257"/>
      <c r="E4" s="257"/>
      <c r="F4" s="257"/>
    </row>
    <row r="5" spans="1:6" ht="13.5" x14ac:dyDescent="0.25">
      <c r="A5" s="221" t="s">
        <v>244</v>
      </c>
      <c r="B5" s="221"/>
      <c r="C5" s="221"/>
      <c r="D5" s="221"/>
      <c r="E5" s="40"/>
      <c r="F5" s="40"/>
    </row>
    <row r="6" spans="1:6" ht="27" x14ac:dyDescent="0.25">
      <c r="A6" s="40" t="s">
        <v>100</v>
      </c>
      <c r="B6" s="40" t="s">
        <v>140</v>
      </c>
      <c r="C6" s="32" t="s">
        <v>296</v>
      </c>
      <c r="D6" s="32" t="s">
        <v>79</v>
      </c>
      <c r="E6" s="40"/>
      <c r="F6" s="40"/>
    </row>
    <row r="7" spans="1:6" x14ac:dyDescent="0.25">
      <c r="A7" s="43">
        <v>1</v>
      </c>
      <c r="B7" s="39" t="s">
        <v>141</v>
      </c>
      <c r="C7" s="47">
        <v>59609000.530000001</v>
      </c>
      <c r="D7" s="47">
        <v>39894204</v>
      </c>
      <c r="E7" s="47"/>
      <c r="F7" s="47"/>
    </row>
    <row r="8" spans="1:6" x14ac:dyDescent="0.25">
      <c r="A8" s="43">
        <v>2</v>
      </c>
      <c r="B8" s="39" t="s">
        <v>142</v>
      </c>
      <c r="C8" s="47">
        <v>54776863.469999999</v>
      </c>
      <c r="D8" s="47">
        <v>36332104</v>
      </c>
      <c r="E8" s="47"/>
      <c r="F8" s="47"/>
    </row>
    <row r="9" spans="1:6" x14ac:dyDescent="0.25">
      <c r="A9" s="43">
        <v>3</v>
      </c>
      <c r="B9" s="39" t="s">
        <v>143</v>
      </c>
      <c r="C9" s="47">
        <v>59031916.969999999</v>
      </c>
      <c r="D9" s="47">
        <v>34630565</v>
      </c>
      <c r="E9" s="47"/>
      <c r="F9" s="47"/>
    </row>
    <row r="10" spans="1:6" x14ac:dyDescent="0.25">
      <c r="A10" s="43">
        <v>4</v>
      </c>
      <c r="B10" s="39" t="s">
        <v>144</v>
      </c>
      <c r="C10" s="47">
        <v>63257272.590000004</v>
      </c>
      <c r="D10" s="47">
        <v>41975396</v>
      </c>
      <c r="E10" s="47"/>
      <c r="F10" s="47"/>
    </row>
    <row r="11" spans="1:6" x14ac:dyDescent="0.25">
      <c r="A11" s="43">
        <v>5</v>
      </c>
      <c r="B11" s="39" t="s">
        <v>145</v>
      </c>
      <c r="C11" s="47">
        <v>52661908.280000001</v>
      </c>
      <c r="D11" s="47">
        <v>32993909</v>
      </c>
      <c r="E11" s="47"/>
      <c r="F11" s="47"/>
    </row>
    <row r="12" spans="1:6" x14ac:dyDescent="0.25">
      <c r="A12" s="43">
        <v>6</v>
      </c>
      <c r="B12" s="39" t="s">
        <v>146</v>
      </c>
      <c r="C12" s="47">
        <v>63762325.740000002</v>
      </c>
      <c r="D12" s="47">
        <v>36251999</v>
      </c>
      <c r="E12" s="47"/>
      <c r="F12" s="47"/>
    </row>
    <row r="13" spans="1:6" x14ac:dyDescent="0.25">
      <c r="A13" s="43">
        <v>7</v>
      </c>
      <c r="B13" s="39" t="s">
        <v>147</v>
      </c>
      <c r="C13" s="47">
        <v>53823630.920000002</v>
      </c>
      <c r="D13" s="47">
        <v>44927045</v>
      </c>
      <c r="E13" s="47"/>
      <c r="F13" s="47"/>
    </row>
    <row r="14" spans="1:6" x14ac:dyDescent="0.25">
      <c r="A14" s="43">
        <v>8</v>
      </c>
      <c r="B14" s="39" t="s">
        <v>148</v>
      </c>
      <c r="C14" s="47">
        <v>53513143.240000002</v>
      </c>
      <c r="D14" s="47">
        <v>46192090</v>
      </c>
      <c r="E14" s="47"/>
      <c r="F14" s="47"/>
    </row>
    <row r="15" spans="1:6" x14ac:dyDescent="0.25">
      <c r="A15" s="43">
        <v>9</v>
      </c>
      <c r="B15" s="39" t="s">
        <v>149</v>
      </c>
      <c r="C15" s="47">
        <v>62087669.100000001</v>
      </c>
      <c r="D15" s="47">
        <v>53638415</v>
      </c>
      <c r="E15" s="47"/>
      <c r="F15" s="47"/>
    </row>
    <row r="16" spans="1:6" x14ac:dyDescent="0.25">
      <c r="A16" s="43">
        <v>10</v>
      </c>
      <c r="B16" s="39" t="s">
        <v>150</v>
      </c>
      <c r="C16" s="43" t="s">
        <v>124</v>
      </c>
      <c r="D16" s="47">
        <v>49186124</v>
      </c>
      <c r="E16" s="47"/>
      <c r="F16" s="47"/>
    </row>
    <row r="17" spans="1:6" x14ac:dyDescent="0.25">
      <c r="A17" s="43">
        <v>11</v>
      </c>
      <c r="B17" s="39" t="s">
        <v>151</v>
      </c>
      <c r="C17" s="47">
        <v>59174850.840000004</v>
      </c>
      <c r="D17" s="47">
        <v>43726679</v>
      </c>
      <c r="E17" s="47"/>
      <c r="F17" s="47"/>
    </row>
    <row r="18" spans="1:6" x14ac:dyDescent="0.25">
      <c r="A18" s="43">
        <v>12</v>
      </c>
      <c r="B18" s="39" t="s">
        <v>152</v>
      </c>
      <c r="C18" s="47">
        <v>126110828.41</v>
      </c>
      <c r="D18" s="47">
        <v>54898606</v>
      </c>
      <c r="E18" s="47"/>
      <c r="F18" s="47"/>
    </row>
    <row r="20" spans="1:6" ht="13.5" x14ac:dyDescent="0.25">
      <c r="A20" s="40" t="s">
        <v>53</v>
      </c>
      <c r="B20" s="40"/>
      <c r="C20" s="68">
        <f>SUM(C7:C19)</f>
        <v>707809410.09000003</v>
      </c>
      <c r="D20" s="68">
        <f>SUM(D7:D19)</f>
        <v>514647136</v>
      </c>
      <c r="E20" s="45"/>
      <c r="F20" s="45"/>
    </row>
    <row r="23" spans="1:6" ht="13.5" x14ac:dyDescent="0.25">
      <c r="A23" s="221"/>
      <c r="B23" s="221"/>
      <c r="C23" s="221"/>
    </row>
    <row r="24" spans="1:6" ht="13.5" x14ac:dyDescent="0.25">
      <c r="A24" s="221"/>
      <c r="B24" s="221"/>
      <c r="C24" s="221"/>
    </row>
    <row r="25" spans="1:6" ht="13.5" x14ac:dyDescent="0.25">
      <c r="A25" s="221"/>
      <c r="B25" s="221"/>
      <c r="C25" s="221"/>
    </row>
    <row r="26" spans="1:6" ht="13.5" x14ac:dyDescent="0.25">
      <c r="A26" s="221"/>
      <c r="B26" s="221"/>
      <c r="C26" s="221"/>
    </row>
  </sheetData>
  <mergeCells count="9">
    <mergeCell ref="A1:F1"/>
    <mergeCell ref="A2:F2"/>
    <mergeCell ref="A3:F3"/>
    <mergeCell ref="A4:F4"/>
    <mergeCell ref="A26:C26"/>
    <mergeCell ref="A23:C23"/>
    <mergeCell ref="A24:C24"/>
    <mergeCell ref="A25:C25"/>
    <mergeCell ref="A5:D5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7" orientation="portrait" verticalDpi="4294967295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20"/>
  <sheetViews>
    <sheetView showGridLines="0" topLeftCell="A4" workbookViewId="0">
      <selection sqref="A1:F20"/>
    </sheetView>
  </sheetViews>
  <sheetFormatPr defaultRowHeight="12.75" x14ac:dyDescent="0.25"/>
  <cols>
    <col min="1" max="1" width="6.5703125" style="43" bestFit="1" customWidth="1"/>
    <col min="2" max="2" width="35.140625" style="39" bestFit="1" customWidth="1"/>
    <col min="3" max="3" width="15.140625" style="39" bestFit="1" customWidth="1"/>
    <col min="4" max="5" width="15.28515625" style="39" bestFit="1" customWidth="1"/>
    <col min="6" max="6" width="17.5703125" style="39" customWidth="1"/>
    <col min="7" max="16384" width="9.140625" style="39"/>
  </cols>
  <sheetData>
    <row r="1" spans="1:6" ht="13.5" x14ac:dyDescent="0.25">
      <c r="A1" s="223" t="s">
        <v>3</v>
      </c>
      <c r="B1" s="223"/>
      <c r="C1" s="223"/>
      <c r="D1" s="223"/>
      <c r="E1" s="223"/>
      <c r="F1" s="223"/>
    </row>
    <row r="2" spans="1:6" ht="13.5" x14ac:dyDescent="0.25">
      <c r="A2" s="223" t="s">
        <v>4</v>
      </c>
      <c r="B2" s="223"/>
      <c r="C2" s="223"/>
      <c r="D2" s="223"/>
      <c r="E2" s="223"/>
      <c r="F2" s="223"/>
    </row>
    <row r="3" spans="1:6" ht="13.5" x14ac:dyDescent="0.25">
      <c r="A3" s="259" t="s">
        <v>138</v>
      </c>
      <c r="B3" s="260"/>
      <c r="C3" s="260"/>
      <c r="D3" s="260"/>
      <c r="E3" s="260"/>
      <c r="F3" s="261"/>
    </row>
    <row r="4" spans="1:6" ht="13.5" x14ac:dyDescent="0.25">
      <c r="A4" s="221" t="s">
        <v>219</v>
      </c>
      <c r="B4" s="221"/>
      <c r="C4" s="221"/>
      <c r="D4" s="221"/>
      <c r="E4" s="221"/>
      <c r="F4" s="221"/>
    </row>
    <row r="5" spans="1:6" s="42" customFormat="1" ht="42" customHeight="1" x14ac:dyDescent="0.25">
      <c r="A5" s="51" t="s">
        <v>153</v>
      </c>
      <c r="B5" s="52" t="s">
        <v>154</v>
      </c>
      <c r="C5" s="255" t="s">
        <v>296</v>
      </c>
      <c r="D5" s="255"/>
      <c r="E5" s="255"/>
      <c r="F5" s="51" t="s">
        <v>112</v>
      </c>
    </row>
    <row r="6" spans="1:6" s="40" customFormat="1" ht="13.5" x14ac:dyDescent="0.25">
      <c r="A6" s="53">
        <v>1</v>
      </c>
      <c r="B6" s="54" t="s">
        <v>155</v>
      </c>
      <c r="C6" s="51" t="s">
        <v>105</v>
      </c>
      <c r="D6" s="51" t="s">
        <v>80</v>
      </c>
      <c r="E6" s="51" t="s">
        <v>106</v>
      </c>
      <c r="F6" s="51" t="s">
        <v>105</v>
      </c>
    </row>
    <row r="7" spans="1:6" x14ac:dyDescent="0.25">
      <c r="A7" s="53">
        <v>2</v>
      </c>
      <c r="B7" s="54" t="s">
        <v>156</v>
      </c>
      <c r="C7" s="66">
        <v>2275500</v>
      </c>
      <c r="D7" s="56">
        <v>1999090</v>
      </c>
      <c r="E7" s="67" t="s">
        <v>165</v>
      </c>
      <c r="F7" s="56">
        <v>110000</v>
      </c>
    </row>
    <row r="8" spans="1:6" x14ac:dyDescent="0.25">
      <c r="A8" s="53">
        <v>3</v>
      </c>
      <c r="B8" s="54" t="s">
        <v>157</v>
      </c>
      <c r="C8" s="66">
        <v>487000</v>
      </c>
      <c r="D8" s="56">
        <v>0</v>
      </c>
      <c r="E8" s="67">
        <v>367000</v>
      </c>
      <c r="F8" s="56">
        <v>20000</v>
      </c>
    </row>
    <row r="9" spans="1:6" x14ac:dyDescent="0.25">
      <c r="A9" s="53">
        <v>4</v>
      </c>
      <c r="B9" s="54" t="s">
        <v>158</v>
      </c>
      <c r="C9" s="55">
        <v>85000</v>
      </c>
      <c r="D9" s="56">
        <v>274110</v>
      </c>
      <c r="E9" s="67">
        <v>189110</v>
      </c>
      <c r="F9" s="56">
        <v>300000</v>
      </c>
    </row>
    <row r="10" spans="1:6" x14ac:dyDescent="0.25">
      <c r="A10" s="53">
        <v>5</v>
      </c>
      <c r="B10" s="54" t="s">
        <v>159</v>
      </c>
      <c r="C10" s="55">
        <v>659500</v>
      </c>
      <c r="D10" s="56">
        <v>0</v>
      </c>
      <c r="E10" s="67">
        <v>402500</v>
      </c>
      <c r="F10" s="56">
        <v>5000</v>
      </c>
    </row>
    <row r="11" spans="1:6" x14ac:dyDescent="0.25">
      <c r="A11" s="53">
        <v>6</v>
      </c>
      <c r="B11" s="54" t="s">
        <v>160</v>
      </c>
      <c r="C11" s="55">
        <v>75000</v>
      </c>
      <c r="D11" s="56">
        <v>0</v>
      </c>
      <c r="E11" s="67">
        <v>75000</v>
      </c>
      <c r="F11" s="56">
        <v>48000</v>
      </c>
    </row>
    <row r="12" spans="1:6" x14ac:dyDescent="0.25">
      <c r="A12" s="53">
        <v>7</v>
      </c>
      <c r="B12" s="54" t="s">
        <v>161</v>
      </c>
      <c r="C12" s="55">
        <v>320000</v>
      </c>
      <c r="D12" s="56">
        <v>654000</v>
      </c>
      <c r="E12" s="67">
        <v>334000</v>
      </c>
      <c r="F12" s="56">
        <v>2840000</v>
      </c>
    </row>
    <row r="13" spans="1:6" x14ac:dyDescent="0.25">
      <c r="A13" s="53">
        <v>8</v>
      </c>
      <c r="B13" s="54" t="s">
        <v>162</v>
      </c>
      <c r="C13" s="55">
        <v>17652814.460000001</v>
      </c>
      <c r="D13" s="56">
        <v>0</v>
      </c>
      <c r="E13" s="67">
        <v>0</v>
      </c>
      <c r="F13" s="56">
        <v>0</v>
      </c>
    </row>
    <row r="14" spans="1:6" x14ac:dyDescent="0.25">
      <c r="A14" s="53">
        <v>9</v>
      </c>
      <c r="B14" s="54" t="s">
        <v>163</v>
      </c>
      <c r="C14" s="55">
        <v>65000</v>
      </c>
      <c r="D14" s="56">
        <v>0</v>
      </c>
      <c r="E14" s="67">
        <v>0</v>
      </c>
      <c r="F14" s="56">
        <v>0</v>
      </c>
    </row>
    <row r="15" spans="1:6" x14ac:dyDescent="0.25">
      <c r="A15" s="53">
        <v>10</v>
      </c>
      <c r="B15" s="54" t="s">
        <v>164</v>
      </c>
      <c r="C15" s="55">
        <v>658000</v>
      </c>
      <c r="D15" s="56">
        <v>0</v>
      </c>
      <c r="E15" s="67">
        <v>0</v>
      </c>
      <c r="F15" s="56">
        <v>0</v>
      </c>
    </row>
    <row r="16" spans="1:6" x14ac:dyDescent="0.25">
      <c r="A16" s="53">
        <v>11</v>
      </c>
      <c r="B16" s="54" t="s">
        <v>220</v>
      </c>
      <c r="C16" s="55">
        <v>44000</v>
      </c>
      <c r="D16" s="56">
        <v>0</v>
      </c>
      <c r="E16" s="67">
        <v>0</v>
      </c>
      <c r="F16" s="56">
        <v>0</v>
      </c>
    </row>
    <row r="17" spans="1:6" x14ac:dyDescent="0.25">
      <c r="A17" s="53">
        <v>12</v>
      </c>
      <c r="B17" s="54" t="s">
        <v>221</v>
      </c>
      <c r="C17" s="55">
        <v>10000</v>
      </c>
      <c r="D17" s="56">
        <v>0</v>
      </c>
      <c r="E17" s="67">
        <v>0</v>
      </c>
      <c r="F17" s="56">
        <v>0</v>
      </c>
    </row>
    <row r="18" spans="1:6" x14ac:dyDescent="0.25">
      <c r="A18" s="53">
        <v>13</v>
      </c>
      <c r="B18" s="54" t="s">
        <v>222</v>
      </c>
      <c r="C18" s="55">
        <v>320000</v>
      </c>
      <c r="D18" s="56">
        <v>0</v>
      </c>
      <c r="E18" s="67">
        <v>0</v>
      </c>
      <c r="F18" s="56">
        <v>0</v>
      </c>
    </row>
    <row r="19" spans="1:6" x14ac:dyDescent="0.25">
      <c r="A19" s="53">
        <v>14</v>
      </c>
      <c r="B19" s="54" t="s">
        <v>223</v>
      </c>
      <c r="C19" s="55">
        <v>20000</v>
      </c>
      <c r="D19" s="56">
        <v>0</v>
      </c>
      <c r="E19" s="67">
        <v>0</v>
      </c>
      <c r="F19" s="56">
        <v>0</v>
      </c>
    </row>
    <row r="20" spans="1:6" s="40" customFormat="1" ht="13.5" x14ac:dyDescent="0.25">
      <c r="A20" s="256" t="s">
        <v>108</v>
      </c>
      <c r="B20" s="256"/>
      <c r="C20" s="60">
        <f>SUM(C7:C19)</f>
        <v>22671814.460000001</v>
      </c>
      <c r="D20" s="60">
        <f t="shared" ref="D20:F20" si="0">SUM(D7:D19)</f>
        <v>2927200</v>
      </c>
      <c r="E20" s="60">
        <f t="shared" si="0"/>
        <v>1367610</v>
      </c>
      <c r="F20" s="60">
        <f t="shared" si="0"/>
        <v>3323000</v>
      </c>
    </row>
  </sheetData>
  <mergeCells count="6">
    <mergeCell ref="A20:B20"/>
    <mergeCell ref="A1:F1"/>
    <mergeCell ref="A2:F2"/>
    <mergeCell ref="A4:F4"/>
    <mergeCell ref="C5:E5"/>
    <mergeCell ref="A3:F3"/>
  </mergeCells>
  <pageMargins left="0.43" right="0.25" top="0.75" bottom="0.75" header="0.3" footer="0.3"/>
  <pageSetup paperSize="7" scale="58" orientation="portrait" horizontalDpi="4294967295" verticalDpi="4294967295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7A6BD4-794E-43E4-973D-9AEF51D7DCE4}">
  <dimension ref="A1:F11"/>
  <sheetViews>
    <sheetView showGridLines="0" workbookViewId="0">
      <selection activeCell="A4" sqref="A4:E11"/>
    </sheetView>
  </sheetViews>
  <sheetFormatPr defaultRowHeight="12.75" x14ac:dyDescent="0.25"/>
  <cols>
    <col min="1" max="1" width="16.28515625" style="39" customWidth="1"/>
    <col min="2" max="2" width="17.140625" style="39" bestFit="1" customWidth="1"/>
    <col min="3" max="3" width="15.5703125" style="39" bestFit="1" customWidth="1"/>
    <col min="4" max="4" width="18.28515625" style="39" bestFit="1" customWidth="1"/>
    <col min="5" max="5" width="15.85546875" style="39" bestFit="1" customWidth="1"/>
    <col min="6" max="16384" width="9.140625" style="39"/>
  </cols>
  <sheetData>
    <row r="1" spans="1:6" ht="13.5" x14ac:dyDescent="0.25">
      <c r="A1" s="223" t="s">
        <v>3</v>
      </c>
      <c r="B1" s="223"/>
      <c r="C1" s="223"/>
      <c r="D1" s="223"/>
      <c r="E1" s="223"/>
      <c r="F1" s="40"/>
    </row>
    <row r="2" spans="1:6" ht="13.5" x14ac:dyDescent="0.25">
      <c r="A2" s="223" t="s">
        <v>4</v>
      </c>
      <c r="B2" s="223"/>
      <c r="C2" s="223"/>
      <c r="D2" s="223"/>
      <c r="E2" s="223"/>
      <c r="F2" s="40"/>
    </row>
    <row r="3" spans="1:6" ht="13.5" x14ac:dyDescent="0.25">
      <c r="A3" s="42"/>
      <c r="B3" s="42"/>
      <c r="C3" s="42"/>
      <c r="D3" s="42"/>
      <c r="E3" s="42"/>
      <c r="F3" s="40"/>
    </row>
    <row r="4" spans="1:6" ht="13.5" x14ac:dyDescent="0.25">
      <c r="A4" s="221" t="s">
        <v>319</v>
      </c>
      <c r="B4" s="221"/>
      <c r="C4" s="221"/>
      <c r="D4" s="221"/>
      <c r="E4" s="221"/>
    </row>
    <row r="5" spans="1:6" ht="15.75" customHeight="1" x14ac:dyDescent="0.25">
      <c r="A5" s="54"/>
      <c r="B5" s="54"/>
      <c r="C5" s="255" t="s">
        <v>296</v>
      </c>
      <c r="D5" s="255"/>
      <c r="E5" s="255"/>
    </row>
    <row r="6" spans="1:6" s="42" customFormat="1" ht="33" customHeight="1" x14ac:dyDescent="0.25">
      <c r="A6" s="52" t="s">
        <v>251</v>
      </c>
      <c r="B6" s="51" t="s">
        <v>52</v>
      </c>
      <c r="C6" s="51" t="s">
        <v>105</v>
      </c>
      <c r="D6" s="51" t="s">
        <v>80</v>
      </c>
      <c r="E6" s="51" t="s">
        <v>106</v>
      </c>
    </row>
    <row r="7" spans="1:6" x14ac:dyDescent="0.25">
      <c r="A7" s="54"/>
      <c r="B7" s="54" t="s">
        <v>166</v>
      </c>
      <c r="C7" s="29">
        <v>170000</v>
      </c>
      <c r="D7" s="56">
        <v>0</v>
      </c>
      <c r="E7" s="58">
        <f>D7-C7</f>
        <v>-170000</v>
      </c>
    </row>
    <row r="8" spans="1:6" x14ac:dyDescent="0.25">
      <c r="A8" s="54"/>
      <c r="B8" s="54" t="s">
        <v>167</v>
      </c>
      <c r="C8" s="29">
        <v>321000</v>
      </c>
      <c r="D8" s="56">
        <v>7097780</v>
      </c>
      <c r="E8" s="58">
        <f t="shared" ref="E8:E11" si="0">D8-C8</f>
        <v>6776780</v>
      </c>
    </row>
    <row r="9" spans="1:6" x14ac:dyDescent="0.25">
      <c r="A9" s="54"/>
      <c r="B9" s="54" t="s">
        <v>168</v>
      </c>
      <c r="C9" s="29">
        <v>0</v>
      </c>
      <c r="D9" s="56">
        <v>0</v>
      </c>
      <c r="E9" s="56">
        <f t="shared" si="0"/>
        <v>0</v>
      </c>
    </row>
    <row r="10" spans="1:6" ht="13.5" x14ac:dyDescent="0.25">
      <c r="A10" s="41"/>
      <c r="B10" s="54" t="s">
        <v>169</v>
      </c>
      <c r="C10" s="29">
        <v>0</v>
      </c>
      <c r="D10" s="56">
        <v>3138570</v>
      </c>
      <c r="E10" s="58">
        <f t="shared" si="0"/>
        <v>3138570</v>
      </c>
    </row>
    <row r="11" spans="1:6" ht="13.5" x14ac:dyDescent="0.25">
      <c r="A11" s="51" t="s">
        <v>108</v>
      </c>
      <c r="B11" s="41"/>
      <c r="C11" s="64">
        <f>SUM(C7:C10)</f>
        <v>491000</v>
      </c>
      <c r="D11" s="64">
        <f t="shared" ref="D11" si="1">SUM(D7:D10)</f>
        <v>10236350</v>
      </c>
      <c r="E11" s="65">
        <f t="shared" si="0"/>
        <v>9745350</v>
      </c>
    </row>
  </sheetData>
  <mergeCells count="4">
    <mergeCell ref="A2:E2"/>
    <mergeCell ref="A4:E4"/>
    <mergeCell ref="C5:E5"/>
    <mergeCell ref="A1:E1"/>
  </mergeCells>
  <pageMargins left="0.43" right="0.25" top="0.75" bottom="0.75" header="0.3" footer="0.3"/>
  <pageSetup paperSize="7" scale="58" orientation="portrait" horizontalDpi="4294967295" verticalDpi="4294967295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H20"/>
  <sheetViews>
    <sheetView showGridLines="0" topLeftCell="A5" zoomScaleNormal="100" workbookViewId="0">
      <selection sqref="A1:H18"/>
    </sheetView>
  </sheetViews>
  <sheetFormatPr defaultRowHeight="12.75" x14ac:dyDescent="0.25"/>
  <cols>
    <col min="1" max="1" width="6.5703125" style="53" bestFit="1" customWidth="1"/>
    <col min="2" max="2" width="29.7109375" style="54" bestFit="1" customWidth="1"/>
    <col min="3" max="3" width="19.140625" style="54" bestFit="1" customWidth="1"/>
    <col min="4" max="5" width="19.7109375" style="54" bestFit="1" customWidth="1"/>
    <col min="6" max="6" width="21.5703125" style="54" hidden="1" customWidth="1"/>
    <col min="7" max="7" width="19.7109375" style="54" hidden="1" customWidth="1"/>
    <col min="8" max="8" width="19.42578125" style="54" customWidth="1"/>
    <col min="9" max="16384" width="9.140625" style="54"/>
  </cols>
  <sheetData>
    <row r="1" spans="1:8" ht="13.5" x14ac:dyDescent="0.25">
      <c r="A1" s="255" t="s">
        <v>136</v>
      </c>
      <c r="B1" s="255"/>
      <c r="C1" s="255"/>
      <c r="D1" s="255"/>
      <c r="E1" s="255"/>
      <c r="F1" s="255"/>
      <c r="G1" s="255"/>
      <c r="H1" s="255"/>
    </row>
    <row r="2" spans="1:8" ht="13.5" x14ac:dyDescent="0.25">
      <c r="A2" s="255" t="s">
        <v>137</v>
      </c>
      <c r="B2" s="255"/>
      <c r="C2" s="255"/>
      <c r="D2" s="255"/>
      <c r="E2" s="255"/>
      <c r="F2" s="255"/>
      <c r="G2" s="255"/>
      <c r="H2" s="255"/>
    </row>
    <row r="3" spans="1:8" ht="13.5" x14ac:dyDescent="0.25">
      <c r="A3" s="255" t="s">
        <v>138</v>
      </c>
      <c r="B3" s="255"/>
      <c r="C3" s="255"/>
      <c r="D3" s="255"/>
      <c r="E3" s="255"/>
      <c r="F3" s="255"/>
      <c r="G3" s="255"/>
      <c r="H3" s="255"/>
    </row>
    <row r="4" spans="1:8" x14ac:dyDescent="0.25">
      <c r="A4" s="262"/>
      <c r="B4" s="262"/>
      <c r="C4" s="262"/>
      <c r="D4" s="262"/>
      <c r="E4" s="262"/>
      <c r="F4" s="262"/>
      <c r="G4" s="262"/>
      <c r="H4" s="262"/>
    </row>
    <row r="5" spans="1:8" ht="13.5" x14ac:dyDescent="0.25">
      <c r="A5" s="256" t="s">
        <v>245</v>
      </c>
      <c r="B5" s="256"/>
      <c r="C5" s="256"/>
      <c r="D5" s="256"/>
      <c r="E5" s="256"/>
      <c r="F5" s="256"/>
      <c r="G5" s="256"/>
      <c r="H5" s="256"/>
    </row>
    <row r="6" spans="1:8" x14ac:dyDescent="0.25">
      <c r="A6" s="234"/>
      <c r="B6" s="234"/>
      <c r="C6" s="234"/>
      <c r="D6" s="234"/>
      <c r="E6" s="234"/>
      <c r="F6" s="234"/>
      <c r="G6" s="234"/>
      <c r="H6" s="234"/>
    </row>
    <row r="7" spans="1:8" ht="33.75" customHeight="1" x14ac:dyDescent="0.25">
      <c r="A7" s="41" t="s">
        <v>100</v>
      </c>
      <c r="B7" s="41" t="s">
        <v>52</v>
      </c>
      <c r="C7" s="255" t="s">
        <v>339</v>
      </c>
      <c r="D7" s="255"/>
      <c r="E7" s="255"/>
      <c r="F7" s="255"/>
      <c r="G7" s="255"/>
      <c r="H7" s="41" t="s">
        <v>112</v>
      </c>
    </row>
    <row r="8" spans="1:8" ht="27" x14ac:dyDescent="0.25">
      <c r="A8" s="255" t="s">
        <v>183</v>
      </c>
      <c r="B8" s="255"/>
      <c r="C8" s="41" t="s">
        <v>184</v>
      </c>
      <c r="D8" s="41" t="s">
        <v>185</v>
      </c>
      <c r="E8" s="51" t="s">
        <v>299</v>
      </c>
      <c r="H8" s="41"/>
    </row>
    <row r="9" spans="1:8" x14ac:dyDescent="0.25">
      <c r="A9" s="53">
        <v>1</v>
      </c>
      <c r="B9" s="54" t="s">
        <v>187</v>
      </c>
      <c r="C9" s="55">
        <v>540776260.79999995</v>
      </c>
      <c r="D9" s="55">
        <v>222606661.63999999</v>
      </c>
      <c r="E9" s="55">
        <f>C9-D9</f>
        <v>318169599.15999997</v>
      </c>
      <c r="F9" s="55">
        <v>1104247950</v>
      </c>
      <c r="G9" s="55">
        <v>579133386.84000003</v>
      </c>
      <c r="H9" s="55">
        <v>193619272.33000001</v>
      </c>
    </row>
    <row r="11" spans="1:8" s="41" customFormat="1" ht="13.5" x14ac:dyDescent="0.25">
      <c r="A11" s="220" t="s">
        <v>188</v>
      </c>
      <c r="B11" s="220"/>
      <c r="C11" s="60">
        <f>SUM(C9:C10)</f>
        <v>540776260.79999995</v>
      </c>
      <c r="D11" s="60">
        <f t="shared" ref="D11:H11" si="0">SUM(D9:D10)</f>
        <v>222606661.63999999</v>
      </c>
      <c r="E11" s="60">
        <f t="shared" si="0"/>
        <v>318169599.15999997</v>
      </c>
      <c r="F11" s="60">
        <f t="shared" si="0"/>
        <v>1104247950</v>
      </c>
      <c r="G11" s="60">
        <f t="shared" si="0"/>
        <v>579133386.84000003</v>
      </c>
      <c r="H11" s="60">
        <f t="shared" si="0"/>
        <v>193619272.33000001</v>
      </c>
    </row>
    <row r="13" spans="1:8" ht="18.75" customHeight="1" x14ac:dyDescent="0.25">
      <c r="A13" s="53">
        <v>1</v>
      </c>
      <c r="B13" s="54" t="s">
        <v>189</v>
      </c>
      <c r="C13" s="56">
        <v>0</v>
      </c>
      <c r="D13" s="56">
        <v>0</v>
      </c>
      <c r="E13" s="55"/>
      <c r="F13" s="263"/>
      <c r="G13" s="263"/>
      <c r="H13" s="263"/>
    </row>
    <row r="14" spans="1:8" x14ac:dyDescent="0.25">
      <c r="A14" s="53">
        <v>2</v>
      </c>
      <c r="B14" s="54" t="s">
        <v>190</v>
      </c>
      <c r="C14" s="56">
        <v>0</v>
      </c>
      <c r="D14" s="56">
        <v>0</v>
      </c>
      <c r="E14" s="55"/>
      <c r="F14" s="263"/>
      <c r="G14" s="263"/>
      <c r="H14" s="263"/>
    </row>
    <row r="15" spans="1:8" x14ac:dyDescent="0.25">
      <c r="A15" s="53">
        <v>3</v>
      </c>
      <c r="B15" s="54" t="s">
        <v>191</v>
      </c>
      <c r="C15" s="56">
        <v>0</v>
      </c>
      <c r="D15" s="56">
        <v>0</v>
      </c>
      <c r="E15" s="55"/>
      <c r="F15" s="263"/>
      <c r="G15" s="263"/>
      <c r="H15" s="263"/>
    </row>
    <row r="16" spans="1:8" s="41" customFormat="1" ht="13.5" x14ac:dyDescent="0.25">
      <c r="A16" s="220" t="s">
        <v>192</v>
      </c>
      <c r="B16" s="220"/>
      <c r="C16" s="61">
        <f>SUM(C13:C15)</f>
        <v>0</v>
      </c>
      <c r="D16" s="61">
        <f>SUM(D13:D15)</f>
        <v>0</v>
      </c>
      <c r="E16" s="60"/>
      <c r="F16" s="60"/>
      <c r="G16" s="60"/>
      <c r="H16" s="62"/>
    </row>
    <row r="17" spans="1:8" ht="13.5" x14ac:dyDescent="0.25">
      <c r="A17" s="51"/>
      <c r="C17" s="56"/>
      <c r="D17" s="56"/>
      <c r="E17" s="55"/>
      <c r="F17" s="55"/>
      <c r="G17" s="55"/>
      <c r="H17" s="63"/>
    </row>
    <row r="18" spans="1:8" s="41" customFormat="1" ht="13.5" x14ac:dyDescent="0.25">
      <c r="A18" s="255" t="s">
        <v>193</v>
      </c>
      <c r="B18" s="255"/>
      <c r="C18" s="61">
        <f t="shared" ref="C18:H18" si="1">C11+C16</f>
        <v>540776260.79999995</v>
      </c>
      <c r="D18" s="61">
        <f t="shared" si="1"/>
        <v>222606661.63999999</v>
      </c>
      <c r="E18" s="60">
        <f t="shared" si="1"/>
        <v>318169599.15999997</v>
      </c>
      <c r="F18" s="60">
        <f t="shared" si="1"/>
        <v>1104247950</v>
      </c>
      <c r="G18" s="60">
        <f t="shared" si="1"/>
        <v>579133386.84000003</v>
      </c>
      <c r="H18" s="60">
        <f t="shared" si="1"/>
        <v>193619272.33000001</v>
      </c>
    </row>
    <row r="19" spans="1:8" s="41" customFormat="1" ht="13.5" x14ac:dyDescent="0.25">
      <c r="A19" s="51"/>
      <c r="B19" s="51"/>
      <c r="C19" s="60"/>
      <c r="D19" s="60"/>
      <c r="E19" s="60"/>
      <c r="F19" s="60"/>
      <c r="G19" s="60"/>
      <c r="H19" s="62"/>
    </row>
    <row r="20" spans="1:8" s="41" customFormat="1" ht="13.5" x14ac:dyDescent="0.25">
      <c r="A20" s="51"/>
      <c r="B20" s="51"/>
      <c r="C20" s="60"/>
      <c r="D20" s="60"/>
      <c r="E20" s="60"/>
      <c r="F20" s="60"/>
      <c r="G20" s="60"/>
      <c r="H20" s="62"/>
    </row>
  </sheetData>
  <mergeCells count="14">
    <mergeCell ref="A16:B16"/>
    <mergeCell ref="A18:B18"/>
    <mergeCell ref="A6:H6"/>
    <mergeCell ref="A11:B11"/>
    <mergeCell ref="A8:B8"/>
    <mergeCell ref="F13:H13"/>
    <mergeCell ref="F14:H14"/>
    <mergeCell ref="F15:H15"/>
    <mergeCell ref="C7:G7"/>
    <mergeCell ref="A1:H1"/>
    <mergeCell ref="A2:H2"/>
    <mergeCell ref="A3:H3"/>
    <mergeCell ref="A4:H4"/>
    <mergeCell ref="A5:H5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0" orientation="portrait" horizontalDpi="4294967295" verticalDpi="4294967295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CDB6F0-393E-4E48-A70B-DA64492718CD}">
  <dimension ref="A1:H12"/>
  <sheetViews>
    <sheetView showGridLines="0" zoomScaleNormal="100" workbookViewId="0">
      <selection activeCell="A5" sqref="A5:H11"/>
    </sheetView>
  </sheetViews>
  <sheetFormatPr defaultRowHeight="12.75" x14ac:dyDescent="0.25"/>
  <cols>
    <col min="1" max="1" width="6.5703125" style="53" bestFit="1" customWidth="1"/>
    <col min="2" max="2" width="17" style="54" bestFit="1" customWidth="1"/>
    <col min="3" max="3" width="17.28515625" style="54" customWidth="1"/>
    <col min="4" max="4" width="19.140625" style="54" customWidth="1"/>
    <col min="5" max="5" width="18.28515625" style="54" bestFit="1" customWidth="1"/>
    <col min="6" max="6" width="14.42578125" style="54" hidden="1" customWidth="1"/>
    <col min="7" max="7" width="16.28515625" style="54" hidden="1" customWidth="1"/>
    <col min="8" max="8" width="18.28515625" style="54" customWidth="1"/>
    <col min="9" max="16384" width="9.140625" style="54"/>
  </cols>
  <sheetData>
    <row r="1" spans="1:8" ht="13.5" x14ac:dyDescent="0.25">
      <c r="A1" s="255" t="s">
        <v>136</v>
      </c>
      <c r="B1" s="255"/>
      <c r="C1" s="255"/>
      <c r="D1" s="255"/>
      <c r="E1" s="255"/>
      <c r="F1" s="255"/>
      <c r="G1" s="255"/>
      <c r="H1" s="255"/>
    </row>
    <row r="2" spans="1:8" ht="13.5" x14ac:dyDescent="0.25">
      <c r="A2" s="255" t="s">
        <v>137</v>
      </c>
      <c r="B2" s="255"/>
      <c r="C2" s="255"/>
      <c r="D2" s="255"/>
      <c r="E2" s="255"/>
      <c r="F2" s="255"/>
      <c r="G2" s="255"/>
      <c r="H2" s="255"/>
    </row>
    <row r="3" spans="1:8" ht="13.5" x14ac:dyDescent="0.25">
      <c r="A3" s="255" t="s">
        <v>138</v>
      </c>
      <c r="B3" s="255"/>
      <c r="C3" s="255"/>
      <c r="D3" s="255"/>
      <c r="E3" s="255"/>
      <c r="F3" s="255"/>
      <c r="G3" s="255"/>
      <c r="H3" s="255"/>
    </row>
    <row r="4" spans="1:8" x14ac:dyDescent="0.25">
      <c r="A4" s="262"/>
      <c r="B4" s="262"/>
      <c r="C4" s="262"/>
      <c r="D4" s="262"/>
      <c r="E4" s="262"/>
      <c r="F4" s="262"/>
      <c r="G4" s="262"/>
      <c r="H4" s="262"/>
    </row>
    <row r="5" spans="1:8" ht="13.5" x14ac:dyDescent="0.25">
      <c r="A5" s="256" t="s">
        <v>246</v>
      </c>
      <c r="B5" s="256"/>
      <c r="C5" s="256"/>
      <c r="D5" s="256"/>
      <c r="E5" s="256"/>
      <c r="F5" s="256"/>
      <c r="G5" s="256"/>
      <c r="H5" s="256"/>
    </row>
    <row r="6" spans="1:8" x14ac:dyDescent="0.25">
      <c r="A6" s="234"/>
      <c r="B6" s="234"/>
      <c r="C6" s="234"/>
      <c r="D6" s="234"/>
      <c r="E6" s="234"/>
      <c r="F6" s="234"/>
      <c r="G6" s="234"/>
      <c r="H6" s="234"/>
    </row>
    <row r="7" spans="1:8" ht="27" x14ac:dyDescent="0.25">
      <c r="A7" s="41" t="s">
        <v>100</v>
      </c>
      <c r="B7" s="41" t="s">
        <v>52</v>
      </c>
      <c r="C7" s="255" t="s">
        <v>296</v>
      </c>
      <c r="D7" s="255"/>
      <c r="E7" s="255"/>
      <c r="F7" s="255"/>
      <c r="G7" s="255"/>
      <c r="H7" s="41" t="s">
        <v>112</v>
      </c>
    </row>
    <row r="8" spans="1:8" ht="13.5" x14ac:dyDescent="0.25">
      <c r="A8" s="255" t="s">
        <v>183</v>
      </c>
      <c r="B8" s="255"/>
      <c r="C8" s="41" t="s">
        <v>184</v>
      </c>
      <c r="D8" s="41" t="s">
        <v>185</v>
      </c>
      <c r="E8" s="41" t="s">
        <v>186</v>
      </c>
    </row>
    <row r="9" spans="1:8" x14ac:dyDescent="0.25">
      <c r="A9" s="53">
        <v>1</v>
      </c>
      <c r="B9" s="54" t="s">
        <v>194</v>
      </c>
      <c r="C9" s="55">
        <v>528735779.19999999</v>
      </c>
      <c r="D9" s="55">
        <v>255280621.75</v>
      </c>
      <c r="E9" s="55">
        <v>199900522.97999999</v>
      </c>
      <c r="F9" s="55">
        <v>86240108</v>
      </c>
      <c r="G9" s="55">
        <v>232644544.22999999</v>
      </c>
      <c r="H9" s="55">
        <v>157219371</v>
      </c>
    </row>
    <row r="10" spans="1:8" x14ac:dyDescent="0.25">
      <c r="A10" s="53">
        <v>2</v>
      </c>
      <c r="C10" s="55"/>
      <c r="D10" s="55"/>
      <c r="E10" s="55"/>
      <c r="F10" s="55"/>
      <c r="G10" s="55"/>
      <c r="H10" s="55"/>
    </row>
    <row r="11" spans="1:8" s="41" customFormat="1" ht="13.5" x14ac:dyDescent="0.25">
      <c r="A11" s="220" t="s">
        <v>195</v>
      </c>
      <c r="B11" s="220"/>
      <c r="C11" s="60">
        <f>SUM(C9:C10)</f>
        <v>528735779.19999999</v>
      </c>
      <c r="D11" s="60">
        <f t="shared" ref="D11:H11" si="0">SUM(D9:D10)</f>
        <v>255280621.75</v>
      </c>
      <c r="E11" s="60">
        <f t="shared" si="0"/>
        <v>199900522.97999999</v>
      </c>
      <c r="F11" s="60">
        <f t="shared" si="0"/>
        <v>86240108</v>
      </c>
      <c r="G11" s="60">
        <f t="shared" si="0"/>
        <v>232644544.22999999</v>
      </c>
      <c r="H11" s="60">
        <f t="shared" si="0"/>
        <v>157219371</v>
      </c>
    </row>
    <row r="12" spans="1:8" x14ac:dyDescent="0.25">
      <c r="B12" s="54" t="s">
        <v>215</v>
      </c>
    </row>
  </sheetData>
  <mergeCells count="9">
    <mergeCell ref="A8:B8"/>
    <mergeCell ref="A11:B11"/>
    <mergeCell ref="A5:H5"/>
    <mergeCell ref="A6:H6"/>
    <mergeCell ref="A1:H1"/>
    <mergeCell ref="A2:H2"/>
    <mergeCell ref="A3:H3"/>
    <mergeCell ref="A4:H4"/>
    <mergeCell ref="C7:G7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0" orientation="portrait" horizontalDpi="4294967295" verticalDpi="4294967295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5"/>
  <sheetViews>
    <sheetView showGridLines="0" topLeftCell="A19" workbookViewId="0">
      <selection sqref="A1:E35"/>
    </sheetView>
  </sheetViews>
  <sheetFormatPr defaultRowHeight="12.75" x14ac:dyDescent="0.25"/>
  <cols>
    <col min="1" max="1" width="13.140625" style="43" bestFit="1" customWidth="1"/>
    <col min="2" max="2" width="41.140625" style="39" bestFit="1" customWidth="1"/>
    <col min="3" max="3" width="19.28515625" style="39" customWidth="1"/>
    <col min="4" max="4" width="19.42578125" style="39" customWidth="1"/>
    <col min="5" max="5" width="21" style="39" customWidth="1"/>
    <col min="6" max="6" width="28.5703125" style="39" customWidth="1"/>
    <col min="7" max="16384" width="9.140625" style="39"/>
  </cols>
  <sheetData>
    <row r="1" spans="1:6" ht="13.5" x14ac:dyDescent="0.25">
      <c r="A1" s="223" t="s">
        <v>3</v>
      </c>
      <c r="B1" s="223"/>
      <c r="C1" s="223"/>
      <c r="D1" s="223"/>
      <c r="E1" s="223"/>
    </row>
    <row r="2" spans="1:6" ht="13.5" x14ac:dyDescent="0.25">
      <c r="A2" s="223" t="s">
        <v>4</v>
      </c>
      <c r="B2" s="223"/>
      <c r="C2" s="223"/>
      <c r="D2" s="223"/>
      <c r="E2" s="223"/>
    </row>
    <row r="3" spans="1:6" ht="13.5" x14ac:dyDescent="0.25">
      <c r="A3" s="223" t="s">
        <v>170</v>
      </c>
      <c r="B3" s="223"/>
      <c r="C3" s="223"/>
      <c r="D3" s="223"/>
      <c r="E3" s="223"/>
    </row>
    <row r="4" spans="1:6" ht="13.5" x14ac:dyDescent="0.25">
      <c r="A4" s="221" t="s">
        <v>247</v>
      </c>
      <c r="B4" s="221"/>
      <c r="C4" s="221"/>
      <c r="D4" s="221"/>
      <c r="E4" s="221"/>
    </row>
    <row r="5" spans="1:6" s="42" customFormat="1" ht="27" x14ac:dyDescent="0.25">
      <c r="A5" s="51" t="s">
        <v>300</v>
      </c>
      <c r="B5" s="52" t="s">
        <v>52</v>
      </c>
      <c r="C5" s="51" t="s">
        <v>105</v>
      </c>
      <c r="D5" s="51" t="s">
        <v>80</v>
      </c>
      <c r="E5" s="51" t="s">
        <v>106</v>
      </c>
    </row>
    <row r="6" spans="1:6" x14ac:dyDescent="0.25">
      <c r="A6" s="53"/>
      <c r="B6" s="54" t="s">
        <v>224</v>
      </c>
      <c r="C6" s="55">
        <v>31648897.719999999</v>
      </c>
      <c r="D6" s="55">
        <v>42568000</v>
      </c>
      <c r="E6" s="56">
        <f>D6-C6</f>
        <v>10919102.280000001</v>
      </c>
    </row>
    <row r="7" spans="1:6" x14ac:dyDescent="0.25">
      <c r="A7" s="53"/>
      <c r="B7" s="54" t="s">
        <v>225</v>
      </c>
      <c r="C7" s="56">
        <v>3489000</v>
      </c>
      <c r="D7" s="55">
        <v>21030860</v>
      </c>
      <c r="E7" s="56">
        <f t="shared" ref="E7:E34" si="0">D7-C7</f>
        <v>17541860</v>
      </c>
    </row>
    <row r="8" spans="1:6" ht="13.5" x14ac:dyDescent="0.25">
      <c r="A8" s="51"/>
      <c r="B8" s="54" t="s">
        <v>226</v>
      </c>
      <c r="C8" s="56">
        <v>16242730.810000001</v>
      </c>
      <c r="D8" s="57">
        <v>18250000</v>
      </c>
      <c r="E8" s="58">
        <f>D8-C8</f>
        <v>2007269.1899999995</v>
      </c>
    </row>
    <row r="9" spans="1:6" ht="13.5" x14ac:dyDescent="0.25">
      <c r="A9" s="51"/>
      <c r="B9" s="54" t="s">
        <v>182</v>
      </c>
      <c r="C9" s="55">
        <v>45051071.420000002</v>
      </c>
      <c r="D9" s="55">
        <v>50121000</v>
      </c>
      <c r="E9" s="58">
        <f t="shared" si="0"/>
        <v>5069928.5799999982</v>
      </c>
    </row>
    <row r="10" spans="1:6" ht="13.5" x14ac:dyDescent="0.25">
      <c r="A10" s="51"/>
      <c r="B10" s="54" t="s">
        <v>171</v>
      </c>
      <c r="C10" s="55">
        <v>6339500</v>
      </c>
      <c r="D10" s="57">
        <v>7500000</v>
      </c>
      <c r="E10" s="58">
        <f t="shared" si="0"/>
        <v>1160500</v>
      </c>
    </row>
    <row r="11" spans="1:6" ht="13.5" x14ac:dyDescent="0.25">
      <c r="A11" s="51"/>
      <c r="B11" s="54" t="s">
        <v>172</v>
      </c>
      <c r="C11" s="55">
        <v>2100000</v>
      </c>
      <c r="D11" s="55">
        <v>30859141</v>
      </c>
      <c r="E11" s="58">
        <f t="shared" si="0"/>
        <v>28759141</v>
      </c>
    </row>
    <row r="12" spans="1:6" ht="13.5" x14ac:dyDescent="0.25">
      <c r="A12" s="51"/>
      <c r="B12" s="54" t="s">
        <v>302</v>
      </c>
      <c r="C12" s="55">
        <v>250000</v>
      </c>
      <c r="D12" s="55">
        <v>275250</v>
      </c>
      <c r="E12" s="58">
        <f t="shared" si="0"/>
        <v>25250</v>
      </c>
      <c r="F12" s="47"/>
    </row>
    <row r="13" spans="1:6" ht="13.5" x14ac:dyDescent="0.25">
      <c r="A13" s="51"/>
      <c r="B13" s="54" t="s">
        <v>303</v>
      </c>
      <c r="C13" s="55">
        <f>44234573.75+7445876.33000001</f>
        <v>51680450.080000013</v>
      </c>
      <c r="D13" s="55">
        <v>44039823.75</v>
      </c>
      <c r="E13" s="58">
        <f t="shared" si="0"/>
        <v>-7640626.3300000131</v>
      </c>
      <c r="F13" s="47"/>
    </row>
    <row r="14" spans="1:6" ht="13.5" x14ac:dyDescent="0.25">
      <c r="A14" s="51"/>
      <c r="B14" s="54" t="s">
        <v>304</v>
      </c>
      <c r="C14" s="55">
        <v>56250000</v>
      </c>
      <c r="D14" s="55">
        <v>58255250</v>
      </c>
      <c r="E14" s="58">
        <f t="shared" si="0"/>
        <v>2005250</v>
      </c>
      <c r="F14" s="47"/>
    </row>
    <row r="15" spans="1:6" ht="13.5" x14ac:dyDescent="0.25">
      <c r="A15" s="51"/>
      <c r="B15" s="54" t="s">
        <v>173</v>
      </c>
      <c r="C15" s="55">
        <v>250000</v>
      </c>
      <c r="D15" s="55">
        <v>275200</v>
      </c>
      <c r="E15" s="58">
        <f t="shared" si="0"/>
        <v>25200</v>
      </c>
      <c r="F15" s="47"/>
    </row>
    <row r="16" spans="1:6" ht="13.5" x14ac:dyDescent="0.25">
      <c r="A16" s="51"/>
      <c r="B16" s="54" t="s">
        <v>174</v>
      </c>
      <c r="C16" s="55">
        <v>137616991.66999999</v>
      </c>
      <c r="D16" s="55">
        <v>137629491.66999999</v>
      </c>
      <c r="E16" s="58">
        <f t="shared" si="0"/>
        <v>12500</v>
      </c>
      <c r="F16" s="47"/>
    </row>
    <row r="17" spans="1:6" ht="13.5" x14ac:dyDescent="0.25">
      <c r="A17" s="51"/>
      <c r="B17" s="54" t="s">
        <v>175</v>
      </c>
      <c r="C17" s="55">
        <v>88523207.700000003</v>
      </c>
      <c r="D17" s="55">
        <v>88529057.700000003</v>
      </c>
      <c r="E17" s="58">
        <f t="shared" si="0"/>
        <v>5850</v>
      </c>
      <c r="F17" s="47"/>
    </row>
    <row r="18" spans="1:6" ht="13.5" x14ac:dyDescent="0.25">
      <c r="A18" s="51"/>
      <c r="B18" s="54" t="s">
        <v>305</v>
      </c>
      <c r="C18" s="55">
        <v>2964500</v>
      </c>
      <c r="D18" s="55">
        <v>2976750</v>
      </c>
      <c r="E18" s="58">
        <f t="shared" si="0"/>
        <v>12250</v>
      </c>
      <c r="F18" s="47"/>
    </row>
    <row r="19" spans="1:6" ht="13.5" x14ac:dyDescent="0.25">
      <c r="A19" s="51"/>
      <c r="B19" s="54" t="s">
        <v>306</v>
      </c>
      <c r="C19" s="55">
        <v>992000</v>
      </c>
      <c r="D19" s="55">
        <v>1055750</v>
      </c>
      <c r="E19" s="58">
        <f t="shared" si="0"/>
        <v>63750</v>
      </c>
      <c r="F19" s="47"/>
    </row>
    <row r="20" spans="1:6" ht="13.5" x14ac:dyDescent="0.25">
      <c r="A20" s="51"/>
      <c r="B20" s="54" t="s">
        <v>307</v>
      </c>
      <c r="C20" s="55">
        <v>6356140</v>
      </c>
      <c r="D20" s="55">
        <v>6365440</v>
      </c>
      <c r="E20" s="58">
        <f t="shared" si="0"/>
        <v>9300</v>
      </c>
      <c r="F20" s="47"/>
    </row>
    <row r="21" spans="1:6" ht="13.5" x14ac:dyDescent="0.25">
      <c r="A21" s="51"/>
      <c r="B21" s="54" t="s">
        <v>176</v>
      </c>
      <c r="C21" s="55">
        <v>161490683.90000001</v>
      </c>
      <c r="D21" s="55">
        <v>161498523.90000001</v>
      </c>
      <c r="E21" s="58">
        <f t="shared" si="0"/>
        <v>7840</v>
      </c>
      <c r="F21" s="47"/>
    </row>
    <row r="22" spans="1:6" ht="13.5" x14ac:dyDescent="0.25">
      <c r="A22" s="51"/>
      <c r="B22" s="54" t="s">
        <v>308</v>
      </c>
      <c r="C22" s="55">
        <v>200000</v>
      </c>
      <c r="D22" s="55">
        <v>211250</v>
      </c>
      <c r="E22" s="58">
        <f t="shared" si="0"/>
        <v>11250</v>
      </c>
      <c r="F22" s="47"/>
    </row>
    <row r="23" spans="1:6" ht="13.5" x14ac:dyDescent="0.25">
      <c r="A23" s="51"/>
      <c r="B23" s="54" t="s">
        <v>230</v>
      </c>
      <c r="C23" s="55">
        <v>76136011.069999993</v>
      </c>
      <c r="D23" s="55">
        <v>76145261.069999993</v>
      </c>
      <c r="E23" s="58">
        <f t="shared" si="0"/>
        <v>9250</v>
      </c>
      <c r="F23" s="47"/>
    </row>
    <row r="24" spans="1:6" ht="13.5" x14ac:dyDescent="0.25">
      <c r="A24" s="51"/>
      <c r="B24" s="54" t="s">
        <v>309</v>
      </c>
      <c r="C24" s="55">
        <v>2000000</v>
      </c>
      <c r="D24" s="55">
        <v>2012750</v>
      </c>
      <c r="E24" s="58">
        <f t="shared" si="0"/>
        <v>12750</v>
      </c>
      <c r="F24" s="47"/>
    </row>
    <row r="25" spans="1:6" ht="13.5" x14ac:dyDescent="0.25">
      <c r="A25" s="51"/>
      <c r="B25" s="54" t="s">
        <v>310</v>
      </c>
      <c r="C25" s="55">
        <v>138861247.77000001</v>
      </c>
      <c r="D25" s="55">
        <v>140857140</v>
      </c>
      <c r="E25" s="58">
        <f t="shared" si="0"/>
        <v>1995892.2299999893</v>
      </c>
      <c r="F25" s="47"/>
    </row>
    <row r="26" spans="1:6" ht="13.5" x14ac:dyDescent="0.25">
      <c r="A26" s="51"/>
      <c r="B26" s="54" t="s">
        <v>311</v>
      </c>
      <c r="C26" s="55">
        <v>720000</v>
      </c>
      <c r="D26" s="55">
        <v>1500000</v>
      </c>
      <c r="E26" s="58">
        <f t="shared" si="0"/>
        <v>780000</v>
      </c>
      <c r="F26" s="59"/>
    </row>
    <row r="27" spans="1:6" x14ac:dyDescent="0.25">
      <c r="A27" s="53"/>
      <c r="B27" s="54" t="s">
        <v>312</v>
      </c>
      <c r="C27" s="55">
        <v>118504907.7</v>
      </c>
      <c r="D27" s="55">
        <v>118509407.7</v>
      </c>
      <c r="E27" s="58">
        <f t="shared" si="0"/>
        <v>4500</v>
      </c>
      <c r="F27" s="47"/>
    </row>
    <row r="28" spans="1:6" ht="13.5" x14ac:dyDescent="0.25">
      <c r="A28" s="51"/>
      <c r="B28" s="54" t="s">
        <v>313</v>
      </c>
      <c r="C28" s="55">
        <v>6100413.6200000001</v>
      </c>
      <c r="D28" s="55">
        <v>6105413.6200000001</v>
      </c>
      <c r="E28" s="58">
        <f t="shared" si="0"/>
        <v>5000</v>
      </c>
      <c r="F28" s="47"/>
    </row>
    <row r="29" spans="1:6" ht="13.5" x14ac:dyDescent="0.25">
      <c r="A29" s="51"/>
      <c r="B29" s="54" t="s">
        <v>314</v>
      </c>
      <c r="C29" s="55">
        <v>147339.07</v>
      </c>
      <c r="D29" s="55">
        <v>154339.07</v>
      </c>
      <c r="E29" s="58">
        <f t="shared" si="0"/>
        <v>7000</v>
      </c>
      <c r="F29" s="47"/>
    </row>
    <row r="30" spans="1:6" x14ac:dyDescent="0.25">
      <c r="B30" s="39" t="s">
        <v>181</v>
      </c>
      <c r="C30" s="47">
        <v>331650090.60000002</v>
      </c>
      <c r="D30" s="47">
        <v>331657190.60000002</v>
      </c>
      <c r="E30" s="58">
        <f t="shared" si="0"/>
        <v>7100</v>
      </c>
      <c r="F30" s="47"/>
    </row>
    <row r="31" spans="1:6" ht="13.5" x14ac:dyDescent="0.25">
      <c r="A31" s="51"/>
      <c r="B31" s="54" t="s">
        <v>178</v>
      </c>
      <c r="C31" s="55">
        <v>11307909.800000001</v>
      </c>
      <c r="D31" s="55">
        <v>11315909.800000001</v>
      </c>
      <c r="E31" s="58">
        <f t="shared" si="0"/>
        <v>8000</v>
      </c>
      <c r="F31" s="47"/>
    </row>
    <row r="32" spans="1:6" ht="13.5" x14ac:dyDescent="0.25">
      <c r="A32" s="42"/>
      <c r="B32" s="39" t="s">
        <v>179</v>
      </c>
      <c r="C32" s="47">
        <v>11284042.26</v>
      </c>
      <c r="D32" s="47">
        <v>11289042.26</v>
      </c>
      <c r="E32" s="58">
        <f t="shared" si="0"/>
        <v>5000</v>
      </c>
      <c r="F32" s="47"/>
    </row>
    <row r="33" spans="1:6" ht="13.5" x14ac:dyDescent="0.25">
      <c r="A33" s="51"/>
      <c r="B33" s="54" t="s">
        <v>177</v>
      </c>
      <c r="C33" s="55">
        <v>16144901.789999999</v>
      </c>
      <c r="D33" s="55">
        <v>68649201.789999992</v>
      </c>
      <c r="E33" s="58">
        <f t="shared" si="0"/>
        <v>52504299.999999993</v>
      </c>
      <c r="F33" s="47"/>
    </row>
    <row r="34" spans="1:6" x14ac:dyDescent="0.25">
      <c r="A34" s="53"/>
      <c r="B34" s="54" t="s">
        <v>180</v>
      </c>
      <c r="C34" s="55">
        <v>13322903.42</v>
      </c>
      <c r="D34" s="55">
        <v>13330903.42</v>
      </c>
      <c r="E34" s="58">
        <f t="shared" si="0"/>
        <v>8000</v>
      </c>
      <c r="F34" s="47"/>
    </row>
    <row r="35" spans="1:6" s="40" customFormat="1" ht="13.5" x14ac:dyDescent="0.25">
      <c r="A35" s="223" t="s">
        <v>108</v>
      </c>
      <c r="B35" s="223"/>
      <c r="C35" s="45">
        <f>SUM(C6:C34)</f>
        <v>1337624940.4000001</v>
      </c>
      <c r="D35" s="45">
        <f t="shared" ref="D35:E35" si="1">SUM(D6:D34)</f>
        <v>1452967347.3499999</v>
      </c>
      <c r="E35" s="45">
        <f t="shared" si="1"/>
        <v>115342406.94999996</v>
      </c>
    </row>
  </sheetData>
  <mergeCells count="5">
    <mergeCell ref="A35:B35"/>
    <mergeCell ref="A1:E1"/>
    <mergeCell ref="A2:E2"/>
    <mergeCell ref="A4:E4"/>
    <mergeCell ref="A3:E3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80" orientation="portrait" horizontalDpi="4294967295" verticalDpi="4294967295" r:id="rId1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956932-93A1-435B-9F68-92272AB6F331}">
  <sheetPr>
    <tabColor theme="9" tint="-0.249977111117893"/>
  </sheetPr>
  <dimension ref="A1:O32"/>
  <sheetViews>
    <sheetView showGridLines="0" topLeftCell="A8" zoomScaleNormal="100" zoomScaleSheetLayoutView="86" workbookViewId="0">
      <selection activeCell="H21" sqref="H21"/>
    </sheetView>
  </sheetViews>
  <sheetFormatPr defaultColWidth="9.140625" defaultRowHeight="12.75" x14ac:dyDescent="0.25"/>
  <cols>
    <col min="1" max="1" width="31.42578125" style="13" bestFit="1" customWidth="1"/>
    <col min="2" max="2" width="13" style="29" bestFit="1" customWidth="1"/>
    <col min="3" max="3" width="11" style="29" bestFit="1" customWidth="1"/>
    <col min="4" max="4" width="12.7109375" style="29" bestFit="1" customWidth="1"/>
    <col min="5" max="5" width="14.42578125" style="29" bestFit="1" customWidth="1"/>
    <col min="6" max="6" width="13.5703125" style="29" bestFit="1" customWidth="1"/>
    <col min="7" max="7" width="14.42578125" style="29" bestFit="1" customWidth="1"/>
    <col min="8" max="9" width="13.5703125" style="29" bestFit="1" customWidth="1"/>
    <col min="10" max="11" width="16" style="29" bestFit="1" customWidth="1"/>
    <col min="12" max="12" width="24.140625" style="13" customWidth="1"/>
    <col min="13" max="13" width="20.85546875" style="13" customWidth="1"/>
    <col min="14" max="14" width="25.5703125" style="13" customWidth="1"/>
    <col min="15" max="16384" width="9.140625" style="13"/>
  </cols>
  <sheetData>
    <row r="1" spans="1:15" x14ac:dyDescent="0.25">
      <c r="A1" s="264" t="s">
        <v>3</v>
      </c>
      <c r="B1" s="264"/>
      <c r="C1" s="264"/>
      <c r="D1" s="264"/>
      <c r="E1" s="264"/>
      <c r="F1" s="264"/>
      <c r="G1" s="264"/>
      <c r="H1" s="264"/>
      <c r="I1" s="264"/>
      <c r="J1" s="264"/>
      <c r="K1" s="264"/>
    </row>
    <row r="2" spans="1:15" x14ac:dyDescent="0.25">
      <c r="A2" s="264" t="str">
        <f>[1]Note22!A2</f>
        <v>Financial Statements for the Year Ended 31 December, 2021</v>
      </c>
      <c r="B2" s="264"/>
      <c r="C2" s="264"/>
      <c r="D2" s="264"/>
      <c r="E2" s="264"/>
      <c r="F2" s="264"/>
      <c r="G2" s="264"/>
      <c r="H2" s="264"/>
      <c r="I2" s="264"/>
      <c r="J2" s="264"/>
      <c r="K2" s="264"/>
    </row>
    <row r="3" spans="1:15" x14ac:dyDescent="0.25">
      <c r="A3" s="264" t="s">
        <v>262</v>
      </c>
      <c r="B3" s="264"/>
      <c r="C3" s="264"/>
      <c r="D3" s="264"/>
      <c r="E3" s="264"/>
      <c r="F3" s="264"/>
      <c r="G3" s="264"/>
      <c r="H3" s="264"/>
      <c r="I3" s="264"/>
      <c r="J3" s="264"/>
      <c r="K3" s="264"/>
    </row>
    <row r="4" spans="1:15" x14ac:dyDescent="0.25">
      <c r="A4" s="264"/>
      <c r="B4" s="264"/>
      <c r="C4" s="264"/>
      <c r="D4" s="264"/>
      <c r="E4" s="264"/>
      <c r="F4" s="264"/>
      <c r="G4" s="264"/>
      <c r="H4" s="264"/>
      <c r="I4" s="264"/>
      <c r="J4" s="264"/>
      <c r="K4" s="264"/>
    </row>
    <row r="5" spans="1:15" x14ac:dyDescent="0.25">
      <c r="A5" s="265" t="s">
        <v>263</v>
      </c>
      <c r="B5" s="265"/>
      <c r="C5" s="265"/>
      <c r="D5" s="265"/>
      <c r="E5" s="265"/>
      <c r="F5" s="265"/>
      <c r="G5" s="265"/>
      <c r="H5" s="265"/>
      <c r="I5" s="265"/>
      <c r="J5" s="265"/>
      <c r="K5" s="265"/>
    </row>
    <row r="6" spans="1:15" x14ac:dyDescent="0.25">
      <c r="A6" s="264"/>
      <c r="B6" s="264"/>
      <c r="C6" s="264"/>
      <c r="D6" s="264"/>
      <c r="E6" s="264"/>
      <c r="F6" s="264"/>
      <c r="G6" s="264"/>
      <c r="H6" s="264"/>
      <c r="I6" s="264"/>
      <c r="J6" s="264"/>
      <c r="K6" s="264"/>
    </row>
    <row r="7" spans="1:15" s="14" customFormat="1" ht="27" x14ac:dyDescent="0.25">
      <c r="A7" s="207" t="s">
        <v>52</v>
      </c>
      <c r="B7" s="208" t="s">
        <v>264</v>
      </c>
      <c r="C7" s="208" t="s">
        <v>265</v>
      </c>
      <c r="D7" s="208" t="s">
        <v>266</v>
      </c>
      <c r="E7" s="208" t="s">
        <v>267</v>
      </c>
      <c r="F7" s="208" t="s">
        <v>268</v>
      </c>
      <c r="G7" s="208" t="s">
        <v>316</v>
      </c>
      <c r="H7" s="208" t="s">
        <v>269</v>
      </c>
      <c r="I7" s="209" t="s">
        <v>270</v>
      </c>
      <c r="J7" s="209" t="s">
        <v>271</v>
      </c>
      <c r="K7" s="209" t="s">
        <v>53</v>
      </c>
      <c r="L7" s="16"/>
    </row>
    <row r="8" spans="1:15" s="17" customFormat="1" ht="16.5" customHeight="1" x14ac:dyDescent="0.25">
      <c r="A8" s="210" t="s">
        <v>272</v>
      </c>
      <c r="B8" s="211" t="s">
        <v>273</v>
      </c>
      <c r="C8" s="211" t="s">
        <v>273</v>
      </c>
      <c r="D8" s="211" t="s">
        <v>273</v>
      </c>
      <c r="E8" s="211" t="s">
        <v>273</v>
      </c>
      <c r="F8" s="211" t="s">
        <v>273</v>
      </c>
      <c r="G8" s="211" t="s">
        <v>273</v>
      </c>
      <c r="H8" s="211" t="s">
        <v>273</v>
      </c>
      <c r="I8" s="211" t="s">
        <v>273</v>
      </c>
      <c r="J8" s="211" t="s">
        <v>273</v>
      </c>
      <c r="K8" s="211" t="s">
        <v>273</v>
      </c>
    </row>
    <row r="9" spans="1:15" x14ac:dyDescent="0.25">
      <c r="A9" s="212" t="s">
        <v>274</v>
      </c>
      <c r="B9" s="213">
        <v>14118948</v>
      </c>
      <c r="C9" s="213">
        <v>271876</v>
      </c>
      <c r="D9" s="213">
        <v>4970240</v>
      </c>
      <c r="E9" s="213">
        <v>754472256</v>
      </c>
      <c r="F9" s="213">
        <v>36869006</v>
      </c>
      <c r="G9" s="213">
        <v>100032315</v>
      </c>
      <c r="H9" s="213">
        <v>24584880</v>
      </c>
      <c r="I9" s="213">
        <v>56730000</v>
      </c>
      <c r="J9" s="213">
        <v>2360633290</v>
      </c>
      <c r="K9" s="214">
        <v>3352682808</v>
      </c>
    </row>
    <row r="10" spans="1:15" ht="13.5" x14ac:dyDescent="0.25">
      <c r="A10" s="212" t="s">
        <v>275</v>
      </c>
      <c r="B10" s="213">
        <v>0</v>
      </c>
      <c r="C10" s="213">
        <v>0</v>
      </c>
      <c r="D10" s="213">
        <v>0</v>
      </c>
      <c r="E10" s="213">
        <v>117530516.20999999</v>
      </c>
      <c r="F10" s="213">
        <v>0</v>
      </c>
      <c r="G10" s="213">
        <v>225390918.81</v>
      </c>
      <c r="H10" s="213">
        <v>0</v>
      </c>
      <c r="I10" s="213">
        <v>0</v>
      </c>
      <c r="J10" s="213">
        <v>0</v>
      </c>
      <c r="K10" s="214">
        <f>SUM(B10:J10)</f>
        <v>342921435.01999998</v>
      </c>
      <c r="N10" s="17"/>
      <c r="O10" s="17"/>
    </row>
    <row r="11" spans="1:15" ht="13.5" x14ac:dyDescent="0.25">
      <c r="A11" s="212" t="s">
        <v>276</v>
      </c>
      <c r="B11" s="213"/>
      <c r="C11" s="213"/>
      <c r="D11" s="213"/>
      <c r="E11" s="213"/>
      <c r="F11" s="213"/>
      <c r="G11" s="213"/>
      <c r="H11" s="213"/>
      <c r="I11" s="213"/>
      <c r="J11" s="213"/>
      <c r="K11" s="214">
        <f>SUM(B11:J11)</f>
        <v>0</v>
      </c>
      <c r="N11" s="17"/>
      <c r="O11" s="17"/>
    </row>
    <row r="12" spans="1:15" ht="13.5" x14ac:dyDescent="0.25">
      <c r="A12" s="212" t="s">
        <v>277</v>
      </c>
      <c r="B12" s="213"/>
      <c r="C12" s="213"/>
      <c r="D12" s="213"/>
      <c r="E12" s="213"/>
      <c r="F12" s="213"/>
      <c r="G12" s="213"/>
      <c r="H12" s="213"/>
      <c r="I12" s="213"/>
      <c r="J12" s="213"/>
      <c r="K12" s="214">
        <f>SUM(B12:J12)</f>
        <v>0</v>
      </c>
      <c r="N12" s="17"/>
      <c r="O12" s="17"/>
    </row>
    <row r="13" spans="1:15" ht="13.5" x14ac:dyDescent="0.25">
      <c r="A13" s="212" t="s">
        <v>278</v>
      </c>
      <c r="B13" s="213">
        <v>0</v>
      </c>
      <c r="C13" s="213">
        <v>0</v>
      </c>
      <c r="D13" s="213">
        <v>0</v>
      </c>
      <c r="E13" s="213">
        <v>0</v>
      </c>
      <c r="F13" s="213">
        <v>0</v>
      </c>
      <c r="G13" s="213">
        <v>0</v>
      </c>
      <c r="H13" s="213">
        <v>0</v>
      </c>
      <c r="I13" s="213">
        <v>0</v>
      </c>
      <c r="J13" s="213">
        <v>0</v>
      </c>
      <c r="K13" s="214">
        <f>SUM(B13:J13)</f>
        <v>0</v>
      </c>
      <c r="N13" s="17"/>
      <c r="O13" s="17"/>
    </row>
    <row r="14" spans="1:15" ht="13.5" x14ac:dyDescent="0.25">
      <c r="A14" s="264"/>
      <c r="B14" s="264"/>
      <c r="C14" s="264"/>
      <c r="D14" s="264"/>
      <c r="E14" s="264"/>
      <c r="F14" s="264"/>
      <c r="G14" s="264"/>
      <c r="H14" s="264"/>
      <c r="I14" s="264"/>
      <c r="J14" s="264"/>
      <c r="K14" s="264"/>
      <c r="N14" s="17"/>
      <c r="O14" s="17"/>
    </row>
    <row r="15" spans="1:15" x14ac:dyDescent="0.25">
      <c r="A15" s="212" t="s">
        <v>279</v>
      </c>
      <c r="B15" s="214">
        <f>SUM(B9:B13)</f>
        <v>14118948</v>
      </c>
      <c r="C15" s="214">
        <f t="shared" ref="C15:J15" si="0">SUM(C9:C13)</f>
        <v>271876</v>
      </c>
      <c r="D15" s="214">
        <f t="shared" si="0"/>
        <v>4970240</v>
      </c>
      <c r="E15" s="214">
        <f t="shared" si="0"/>
        <v>872002772.21000004</v>
      </c>
      <c r="F15" s="214">
        <f t="shared" si="0"/>
        <v>36869006</v>
      </c>
      <c r="G15" s="214">
        <f t="shared" ref="G15" si="1">SUM(G9:G13)</f>
        <v>325423233.81</v>
      </c>
      <c r="H15" s="214">
        <f t="shared" si="0"/>
        <v>24584880</v>
      </c>
      <c r="I15" s="214">
        <f t="shared" si="0"/>
        <v>56730000</v>
      </c>
      <c r="J15" s="214">
        <f t="shared" si="0"/>
        <v>2360633290</v>
      </c>
      <c r="K15" s="214">
        <v>3695604241.02</v>
      </c>
    </row>
    <row r="16" spans="1:15" x14ac:dyDescent="0.25">
      <c r="A16" s="215"/>
      <c r="B16" s="213"/>
      <c r="C16" s="213"/>
      <c r="D16" s="213"/>
      <c r="E16" s="213"/>
      <c r="F16" s="213"/>
      <c r="G16" s="213"/>
      <c r="H16" s="213"/>
      <c r="I16" s="213"/>
      <c r="J16" s="213"/>
      <c r="K16" s="214">
        <f>SUM(B16:J16)</f>
        <v>0</v>
      </c>
    </row>
    <row r="17" spans="1:14" s="17" customFormat="1" ht="13.5" x14ac:dyDescent="0.25">
      <c r="A17" s="210" t="s">
        <v>280</v>
      </c>
      <c r="B17" s="213"/>
      <c r="C17" s="213"/>
      <c r="D17" s="213"/>
      <c r="E17" s="213"/>
      <c r="F17" s="213"/>
      <c r="G17" s="213"/>
      <c r="H17" s="213"/>
      <c r="I17" s="213"/>
      <c r="J17" s="213"/>
      <c r="K17" s="214">
        <f>SUM(B17:J17)</f>
        <v>0</v>
      </c>
      <c r="M17" s="13"/>
      <c r="N17" s="13"/>
    </row>
    <row r="18" spans="1:14" s="19" customFormat="1" ht="13.5" x14ac:dyDescent="0.25">
      <c r="A18" s="216" t="s">
        <v>281</v>
      </c>
      <c r="B18" s="217">
        <v>0.2</v>
      </c>
      <c r="C18" s="217">
        <v>0.25</v>
      </c>
      <c r="D18" s="217">
        <v>0.1</v>
      </c>
      <c r="E18" s="217">
        <v>0.01</v>
      </c>
      <c r="F18" s="217">
        <v>0.25</v>
      </c>
      <c r="G18" s="217">
        <v>0.25</v>
      </c>
      <c r="H18" s="217">
        <v>0.25</v>
      </c>
      <c r="I18" s="217">
        <v>0</v>
      </c>
      <c r="J18" s="217">
        <v>0.02</v>
      </c>
      <c r="K18" s="218"/>
      <c r="M18" s="20"/>
      <c r="N18" s="20"/>
    </row>
    <row r="19" spans="1:14" x14ac:dyDescent="0.25">
      <c r="A19" s="212" t="str">
        <f>A9</f>
        <v>Balance b/forward 01 January 2021</v>
      </c>
      <c r="B19" s="213">
        <f>B9*B18</f>
        <v>2823789.6</v>
      </c>
      <c r="C19" s="213">
        <f t="shared" ref="C19:J19" si="2">C9*C18</f>
        <v>67969</v>
      </c>
      <c r="D19" s="213">
        <f t="shared" si="2"/>
        <v>497024</v>
      </c>
      <c r="E19" s="213">
        <f t="shared" si="2"/>
        <v>7544722.5600000005</v>
      </c>
      <c r="F19" s="213">
        <f t="shared" si="2"/>
        <v>9217251.5</v>
      </c>
      <c r="G19" s="213">
        <f t="shared" si="2"/>
        <v>25008078.75</v>
      </c>
      <c r="H19" s="213">
        <f t="shared" si="2"/>
        <v>6146220</v>
      </c>
      <c r="I19" s="213">
        <f t="shared" si="2"/>
        <v>0</v>
      </c>
      <c r="J19" s="213">
        <f t="shared" si="2"/>
        <v>47212665.800000004</v>
      </c>
      <c r="K19" s="214">
        <f>SUM(B19:J19)</f>
        <v>98517721.210000008</v>
      </c>
    </row>
    <row r="20" spans="1:14" x14ac:dyDescent="0.25">
      <c r="A20" s="212" t="s">
        <v>275</v>
      </c>
      <c r="B20" s="213"/>
      <c r="C20" s="213"/>
      <c r="D20" s="213"/>
      <c r="E20" s="213"/>
      <c r="F20" s="213"/>
      <c r="G20" s="213"/>
      <c r="H20" s="213"/>
      <c r="I20" s="213"/>
      <c r="J20" s="213"/>
      <c r="K20" s="214">
        <f>SUM(B20:J20)</f>
        <v>0</v>
      </c>
    </row>
    <row r="21" spans="1:14" x14ac:dyDescent="0.25">
      <c r="A21" s="212" t="s">
        <v>340</v>
      </c>
      <c r="B21" s="213">
        <f>B15*B18</f>
        <v>2823789.6</v>
      </c>
      <c r="C21" s="213">
        <f t="shared" ref="C21:J21" si="3">C15*C18</f>
        <v>67969</v>
      </c>
      <c r="D21" s="213">
        <f t="shared" si="3"/>
        <v>497024</v>
      </c>
      <c r="E21" s="213">
        <f t="shared" si="3"/>
        <v>8720027.7221000008</v>
      </c>
      <c r="F21" s="213">
        <f t="shared" si="3"/>
        <v>9217251.5</v>
      </c>
      <c r="G21" s="213">
        <v>81355808.5</v>
      </c>
      <c r="H21" s="213">
        <f t="shared" si="3"/>
        <v>6146220</v>
      </c>
      <c r="I21" s="213">
        <f t="shared" si="3"/>
        <v>0</v>
      </c>
      <c r="J21" s="213">
        <f t="shared" si="3"/>
        <v>47212665.800000004</v>
      </c>
      <c r="K21" s="213">
        <v>156040756.12</v>
      </c>
    </row>
    <row r="22" spans="1:14" x14ac:dyDescent="0.25">
      <c r="A22" s="212" t="s">
        <v>341</v>
      </c>
      <c r="B22" s="214">
        <f>SUM(B19:B21)</f>
        <v>5647579.2000000002</v>
      </c>
      <c r="C22" s="214">
        <f t="shared" ref="C22:K22" si="4">SUM(C19:C21)</f>
        <v>135938</v>
      </c>
      <c r="D22" s="214">
        <f t="shared" si="4"/>
        <v>994048</v>
      </c>
      <c r="E22" s="214">
        <f t="shared" si="4"/>
        <v>16264750.282100001</v>
      </c>
      <c r="F22" s="214">
        <f t="shared" si="4"/>
        <v>18434503</v>
      </c>
      <c r="G22" s="214">
        <f t="shared" ref="G22" si="5">SUM(G19:G21)</f>
        <v>106363887.25</v>
      </c>
      <c r="H22" s="214">
        <f t="shared" si="4"/>
        <v>12292440</v>
      </c>
      <c r="I22" s="214">
        <f t="shared" si="4"/>
        <v>0</v>
      </c>
      <c r="J22" s="214">
        <f t="shared" si="4"/>
        <v>94425331.600000009</v>
      </c>
      <c r="K22" s="214">
        <f t="shared" si="4"/>
        <v>254558477.33000001</v>
      </c>
    </row>
    <row r="23" spans="1:14" x14ac:dyDescent="0.25">
      <c r="A23" s="215"/>
      <c r="B23" s="213"/>
      <c r="C23" s="213"/>
      <c r="D23" s="213"/>
      <c r="E23" s="213"/>
      <c r="F23" s="213"/>
      <c r="G23" s="213"/>
      <c r="H23" s="213"/>
      <c r="I23" s="213"/>
      <c r="J23" s="213"/>
      <c r="K23" s="214"/>
    </row>
    <row r="24" spans="1:14" s="17" customFormat="1" ht="13.5" x14ac:dyDescent="0.25">
      <c r="A24" s="210" t="s">
        <v>282</v>
      </c>
      <c r="B24" s="213"/>
      <c r="C24" s="213"/>
      <c r="D24" s="213"/>
      <c r="E24" s="213"/>
      <c r="F24" s="213"/>
      <c r="G24" s="213"/>
      <c r="H24" s="213"/>
      <c r="I24" s="213"/>
      <c r="J24" s="213"/>
      <c r="K24" s="214"/>
      <c r="M24" s="13"/>
      <c r="N24" s="13"/>
    </row>
    <row r="25" spans="1:14" x14ac:dyDescent="0.25">
      <c r="A25" s="212" t="str">
        <f>A19</f>
        <v>Balance b/forward 01 January 2021</v>
      </c>
      <c r="B25" s="213">
        <v>0</v>
      </c>
      <c r="C25" s="213">
        <v>0</v>
      </c>
      <c r="D25" s="213">
        <v>0</v>
      </c>
      <c r="E25" s="213">
        <v>0</v>
      </c>
      <c r="F25" s="213">
        <v>0</v>
      </c>
      <c r="G25" s="213">
        <v>0</v>
      </c>
      <c r="H25" s="213">
        <v>0</v>
      </c>
      <c r="I25" s="213">
        <v>0</v>
      </c>
      <c r="J25" s="213">
        <v>0</v>
      </c>
      <c r="K25" s="214">
        <v>0</v>
      </c>
    </row>
    <row r="26" spans="1:14" x14ac:dyDescent="0.25">
      <c r="A26" s="212" t="s">
        <v>275</v>
      </c>
      <c r="B26" s="213">
        <v>0</v>
      </c>
      <c r="C26" s="213">
        <v>0</v>
      </c>
      <c r="D26" s="213">
        <v>0</v>
      </c>
      <c r="E26" s="213">
        <v>0</v>
      </c>
      <c r="F26" s="213">
        <v>0</v>
      </c>
      <c r="G26" s="213">
        <v>0</v>
      </c>
      <c r="H26" s="213">
        <v>0</v>
      </c>
      <c r="I26" s="213">
        <v>0</v>
      </c>
      <c r="J26" s="213">
        <v>0</v>
      </c>
      <c r="K26" s="214">
        <v>0</v>
      </c>
    </row>
    <row r="27" spans="1:14" x14ac:dyDescent="0.25">
      <c r="A27" s="212" t="s">
        <v>278</v>
      </c>
      <c r="B27" s="213">
        <v>0</v>
      </c>
      <c r="C27" s="213">
        <v>0</v>
      </c>
      <c r="D27" s="213">
        <v>0</v>
      </c>
      <c r="E27" s="213">
        <v>0</v>
      </c>
      <c r="F27" s="213">
        <v>0</v>
      </c>
      <c r="G27" s="213">
        <v>0</v>
      </c>
      <c r="H27" s="213">
        <v>0</v>
      </c>
      <c r="I27" s="213">
        <v>0</v>
      </c>
      <c r="J27" s="213">
        <v>0</v>
      </c>
      <c r="K27" s="214">
        <v>0</v>
      </c>
    </row>
    <row r="28" spans="1:14" x14ac:dyDescent="0.25">
      <c r="A28" s="212" t="str">
        <f>A22</f>
        <v>Balance c/forward 31 December 2021</v>
      </c>
      <c r="B28" s="213">
        <v>0</v>
      </c>
      <c r="C28" s="213">
        <v>0</v>
      </c>
      <c r="D28" s="213">
        <v>0</v>
      </c>
      <c r="E28" s="213">
        <v>0</v>
      </c>
      <c r="F28" s="213">
        <v>0</v>
      </c>
      <c r="G28" s="213">
        <v>0</v>
      </c>
      <c r="H28" s="213">
        <v>0</v>
      </c>
      <c r="I28" s="213">
        <v>0</v>
      </c>
      <c r="J28" s="213">
        <v>0</v>
      </c>
      <c r="K28" s="214">
        <v>0</v>
      </c>
    </row>
    <row r="29" spans="1:14" x14ac:dyDescent="0.25">
      <c r="A29" s="215"/>
      <c r="B29" s="213"/>
      <c r="C29" s="213"/>
      <c r="D29" s="213"/>
      <c r="E29" s="213"/>
      <c r="F29" s="213"/>
      <c r="G29" s="213"/>
      <c r="H29" s="213">
        <v>0</v>
      </c>
      <c r="I29" s="213"/>
      <c r="J29" s="213"/>
      <c r="K29" s="214"/>
    </row>
    <row r="30" spans="1:14" x14ac:dyDescent="0.25">
      <c r="A30" s="210" t="s">
        <v>283</v>
      </c>
      <c r="B30" s="213"/>
      <c r="C30" s="213"/>
      <c r="D30" s="213"/>
      <c r="E30" s="213"/>
      <c r="F30" s="213"/>
      <c r="G30" s="213"/>
      <c r="H30" s="213"/>
      <c r="I30" s="213"/>
      <c r="J30" s="213"/>
      <c r="K30" s="214"/>
    </row>
    <row r="31" spans="1:14" x14ac:dyDescent="0.25">
      <c r="A31" s="212" t="s">
        <v>301</v>
      </c>
      <c r="B31" s="214">
        <f>B15-B22</f>
        <v>8471368.8000000007</v>
      </c>
      <c r="C31" s="214">
        <f t="shared" ref="C31:J31" si="6">C15-C22</f>
        <v>135938</v>
      </c>
      <c r="D31" s="214">
        <f t="shared" si="6"/>
        <v>3976192</v>
      </c>
      <c r="E31" s="214">
        <f t="shared" si="6"/>
        <v>855738021.92790008</v>
      </c>
      <c r="F31" s="214">
        <f t="shared" si="6"/>
        <v>18434503</v>
      </c>
      <c r="G31" s="214">
        <v>219059346.06</v>
      </c>
      <c r="H31" s="214">
        <f t="shared" si="6"/>
        <v>12292440</v>
      </c>
      <c r="I31" s="214">
        <f t="shared" si="6"/>
        <v>56730000</v>
      </c>
      <c r="J31" s="214">
        <f t="shared" si="6"/>
        <v>2266207958.4000001</v>
      </c>
      <c r="K31" s="214">
        <f>SUM(B31:J31)</f>
        <v>3441045768.1879001</v>
      </c>
    </row>
    <row r="32" spans="1:14" x14ac:dyDescent="0.25">
      <c r="A32" s="230"/>
      <c r="B32" s="230"/>
      <c r="C32" s="230"/>
      <c r="D32" s="230"/>
      <c r="E32" s="230"/>
      <c r="F32" s="230"/>
      <c r="G32" s="230"/>
      <c r="H32" s="230"/>
      <c r="I32" s="230"/>
      <c r="J32" s="230"/>
      <c r="K32" s="230"/>
    </row>
  </sheetData>
  <mergeCells count="8">
    <mergeCell ref="A14:K14"/>
    <mergeCell ref="A32:K32"/>
    <mergeCell ref="A1:K1"/>
    <mergeCell ref="A2:K2"/>
    <mergeCell ref="A3:K3"/>
    <mergeCell ref="A4:K4"/>
    <mergeCell ref="A5:K5"/>
    <mergeCell ref="A6:K6"/>
  </mergeCells>
  <pageMargins left="0.7" right="0.7" top="0.75" bottom="0.75" header="0.3" footer="0.3"/>
  <pageSetup paperSize="9" scale="64" orientation="portrait" r:id="rId1"/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15"/>
  <sheetViews>
    <sheetView showGridLines="0" workbookViewId="0">
      <selection sqref="A1:F14"/>
    </sheetView>
  </sheetViews>
  <sheetFormatPr defaultRowHeight="12.75" x14ac:dyDescent="0.25"/>
  <cols>
    <col min="1" max="1" width="4.85546875" style="43" bestFit="1" customWidth="1"/>
    <col min="2" max="2" width="36.140625" style="39" bestFit="1" customWidth="1"/>
    <col min="3" max="3" width="12.28515625" style="39" bestFit="1" customWidth="1"/>
    <col min="4" max="4" width="15.85546875" style="39" bestFit="1" customWidth="1"/>
    <col min="5" max="5" width="16" style="39" bestFit="1" customWidth="1"/>
    <col min="6" max="6" width="18.140625" style="39" customWidth="1"/>
    <col min="7" max="16384" width="9.140625" style="39"/>
  </cols>
  <sheetData>
    <row r="1" spans="1:6" ht="13.5" x14ac:dyDescent="0.25">
      <c r="A1" s="223" t="s">
        <v>136</v>
      </c>
      <c r="B1" s="223"/>
      <c r="C1" s="223"/>
      <c r="D1" s="223"/>
      <c r="E1" s="223"/>
      <c r="F1" s="223"/>
    </row>
    <row r="2" spans="1:6" ht="13.5" x14ac:dyDescent="0.25">
      <c r="A2" s="223" t="s">
        <v>137</v>
      </c>
      <c r="B2" s="223"/>
      <c r="C2" s="223"/>
      <c r="D2" s="223"/>
      <c r="E2" s="223"/>
      <c r="F2" s="223"/>
    </row>
    <row r="3" spans="1:6" ht="13.5" x14ac:dyDescent="0.25">
      <c r="A3" s="223" t="s">
        <v>138</v>
      </c>
      <c r="B3" s="223"/>
      <c r="C3" s="223"/>
      <c r="D3" s="223"/>
      <c r="E3" s="223"/>
      <c r="F3" s="223"/>
    </row>
    <row r="4" spans="1:6" x14ac:dyDescent="0.25">
      <c r="A4" s="257"/>
      <c r="B4" s="257"/>
      <c r="C4" s="257"/>
      <c r="D4" s="257"/>
      <c r="E4" s="257"/>
      <c r="F4" s="257"/>
    </row>
    <row r="5" spans="1:6" ht="13.5" x14ac:dyDescent="0.25">
      <c r="A5" s="258" t="s">
        <v>342</v>
      </c>
      <c r="B5" s="258"/>
      <c r="C5" s="258"/>
      <c r="D5" s="258"/>
      <c r="E5" s="258"/>
      <c r="F5" s="258"/>
    </row>
    <row r="6" spans="1:6" x14ac:dyDescent="0.25">
      <c r="A6" s="219"/>
      <c r="B6" s="219"/>
      <c r="C6" s="219"/>
      <c r="D6" s="219"/>
      <c r="E6" s="219"/>
      <c r="F6" s="219"/>
    </row>
    <row r="7" spans="1:6" ht="45" customHeight="1" x14ac:dyDescent="0.25">
      <c r="A7" s="223" t="s">
        <v>100</v>
      </c>
      <c r="B7" s="223" t="s">
        <v>52</v>
      </c>
      <c r="C7" s="223" t="s">
        <v>296</v>
      </c>
      <c r="D7" s="223"/>
      <c r="E7" s="223"/>
      <c r="F7" s="41" t="s">
        <v>112</v>
      </c>
    </row>
    <row r="8" spans="1:6" ht="13.5" x14ac:dyDescent="0.25">
      <c r="A8" s="223"/>
      <c r="B8" s="223"/>
      <c r="C8" s="40" t="s">
        <v>105</v>
      </c>
      <c r="D8" s="40" t="s">
        <v>80</v>
      </c>
      <c r="E8" s="40" t="s">
        <v>106</v>
      </c>
      <c r="F8" s="40" t="s">
        <v>105</v>
      </c>
    </row>
    <row r="9" spans="1:6" x14ac:dyDescent="0.25">
      <c r="A9" s="43">
        <v>1</v>
      </c>
      <c r="B9" s="39" t="s">
        <v>197</v>
      </c>
      <c r="C9" s="47">
        <v>147339.07</v>
      </c>
      <c r="D9" s="47">
        <v>13627370</v>
      </c>
      <c r="E9" s="47">
        <v>13480030.93</v>
      </c>
      <c r="F9" s="47">
        <v>7018949.54</v>
      </c>
    </row>
    <row r="10" spans="1:6" x14ac:dyDescent="0.25">
      <c r="A10" s="43">
        <v>2</v>
      </c>
      <c r="B10" s="39" t="s">
        <v>198</v>
      </c>
      <c r="C10" s="47"/>
      <c r="D10" s="47"/>
      <c r="E10" s="47"/>
      <c r="F10" s="47"/>
    </row>
    <row r="11" spans="1:6" x14ac:dyDescent="0.25">
      <c r="A11" s="43">
        <v>3</v>
      </c>
      <c r="B11" s="39" t="s">
        <v>199</v>
      </c>
      <c r="C11" s="47"/>
      <c r="D11" s="47"/>
      <c r="E11" s="47"/>
      <c r="F11" s="47"/>
    </row>
    <row r="12" spans="1:6" x14ac:dyDescent="0.25">
      <c r="A12" s="43">
        <v>4</v>
      </c>
      <c r="B12" s="39" t="s">
        <v>200</v>
      </c>
    </row>
    <row r="14" spans="1:6" s="40" customFormat="1" ht="13.5" x14ac:dyDescent="0.25">
      <c r="A14" s="221" t="s">
        <v>196</v>
      </c>
      <c r="B14" s="221"/>
      <c r="C14" s="45">
        <v>147339.07</v>
      </c>
      <c r="D14" s="45">
        <v>13627370</v>
      </c>
      <c r="E14" s="45">
        <v>13480030.93</v>
      </c>
      <c r="F14" s="45">
        <v>7018949.54</v>
      </c>
    </row>
    <row r="15" spans="1:6" s="40" customFormat="1" ht="13.5" x14ac:dyDescent="0.25">
      <c r="A15" s="223"/>
      <c r="B15" s="223"/>
      <c r="C15" s="223"/>
      <c r="D15" s="223"/>
      <c r="E15" s="223"/>
      <c r="F15" s="223"/>
    </row>
  </sheetData>
  <mergeCells count="11">
    <mergeCell ref="A1:F1"/>
    <mergeCell ref="A2:F2"/>
    <mergeCell ref="A3:F3"/>
    <mergeCell ref="A4:F4"/>
    <mergeCell ref="A5:F5"/>
    <mergeCell ref="A15:F15"/>
    <mergeCell ref="A6:F6"/>
    <mergeCell ref="A7:A8"/>
    <mergeCell ref="B7:B8"/>
    <mergeCell ref="C7:E7"/>
    <mergeCell ref="A14:B14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75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0008AE-CC2A-42FC-A0F3-20D0C235B797}">
  <dimension ref="A1"/>
  <sheetViews>
    <sheetView workbookViewId="0"/>
  </sheetViews>
  <sheetFormatPr defaultRowHeight="15" x14ac:dyDescent="0.25"/>
  <sheetData/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7F597A-FCFE-4575-972F-DE3B7942C5E8}">
  <dimension ref="A1:D13"/>
  <sheetViews>
    <sheetView showGridLines="0" workbookViewId="0">
      <selection activeCell="A5" sqref="A5:D12"/>
    </sheetView>
  </sheetViews>
  <sheetFormatPr defaultRowHeight="12.75" x14ac:dyDescent="0.25"/>
  <cols>
    <col min="1" max="1" width="4.42578125" style="43" bestFit="1" customWidth="1"/>
    <col min="2" max="2" width="35.42578125" style="39" customWidth="1"/>
    <col min="3" max="3" width="19" style="39" customWidth="1"/>
    <col min="4" max="4" width="19.140625" style="39" customWidth="1"/>
    <col min="5" max="16384" width="9.140625" style="39"/>
  </cols>
  <sheetData>
    <row r="1" spans="1:4" ht="13.5" x14ac:dyDescent="0.25">
      <c r="A1" s="223" t="s">
        <v>136</v>
      </c>
      <c r="B1" s="223"/>
      <c r="C1" s="223"/>
      <c r="D1" s="223"/>
    </row>
    <row r="2" spans="1:4" ht="13.5" x14ac:dyDescent="0.25">
      <c r="A2" s="223" t="s">
        <v>137</v>
      </c>
      <c r="B2" s="223"/>
      <c r="C2" s="223"/>
      <c r="D2" s="223"/>
    </row>
    <row r="3" spans="1:4" ht="13.5" x14ac:dyDescent="0.25">
      <c r="A3" s="223" t="s">
        <v>138</v>
      </c>
      <c r="B3" s="223"/>
      <c r="C3" s="223"/>
      <c r="D3" s="223"/>
    </row>
    <row r="4" spans="1:4" x14ac:dyDescent="0.25">
      <c r="A4" s="257"/>
      <c r="B4" s="257"/>
      <c r="C4" s="257"/>
      <c r="D4" s="257"/>
    </row>
    <row r="5" spans="1:4" ht="13.5" x14ac:dyDescent="0.25">
      <c r="A5" s="266" t="s">
        <v>343</v>
      </c>
      <c r="B5" s="267"/>
      <c r="C5" s="267"/>
      <c r="D5" s="268"/>
    </row>
    <row r="6" spans="1:4" s="40" customFormat="1" ht="35.25" customHeight="1" x14ac:dyDescent="0.25">
      <c r="A6" s="42" t="s">
        <v>100</v>
      </c>
      <c r="B6" s="40" t="s">
        <v>201</v>
      </c>
      <c r="C6" s="32" t="s">
        <v>344</v>
      </c>
      <c r="D6" s="32" t="s">
        <v>79</v>
      </c>
    </row>
    <row r="7" spans="1:4" x14ac:dyDescent="0.25">
      <c r="C7" s="44"/>
      <c r="D7" s="47"/>
    </row>
    <row r="8" spans="1:4" x14ac:dyDescent="0.25">
      <c r="A8" s="43">
        <v>1</v>
      </c>
      <c r="B8" s="39" t="s">
        <v>202</v>
      </c>
      <c r="C8" s="48">
        <v>2738.48</v>
      </c>
      <c r="D8" s="48">
        <v>2325</v>
      </c>
    </row>
    <row r="9" spans="1:4" x14ac:dyDescent="0.25">
      <c r="A9" s="43">
        <v>2</v>
      </c>
      <c r="B9" s="39" t="s">
        <v>203</v>
      </c>
      <c r="C9" s="49">
        <v>5021120.08</v>
      </c>
      <c r="D9" s="49">
        <v>9393059.5299999993</v>
      </c>
    </row>
    <row r="10" spans="1:4" x14ac:dyDescent="0.25">
      <c r="A10" s="43">
        <v>3</v>
      </c>
      <c r="B10" s="39" t="s">
        <v>204</v>
      </c>
      <c r="C10" s="49" t="s">
        <v>206</v>
      </c>
      <c r="D10" s="49">
        <v>557446.82999999996</v>
      </c>
    </row>
    <row r="11" spans="1:4" x14ac:dyDescent="0.25">
      <c r="A11" s="43">
        <v>4</v>
      </c>
      <c r="B11" s="39" t="s">
        <v>205</v>
      </c>
      <c r="C11" s="49">
        <v>1677.12</v>
      </c>
      <c r="D11" s="49">
        <v>160860.54</v>
      </c>
    </row>
    <row r="12" spans="1:4" s="40" customFormat="1" ht="13.5" x14ac:dyDescent="0.25">
      <c r="A12" s="42"/>
      <c r="B12" s="40" t="s">
        <v>53</v>
      </c>
      <c r="C12" s="50">
        <f>SUM(C8:C11)</f>
        <v>5025535.6800000006</v>
      </c>
      <c r="D12" s="50">
        <f>SUM(D8:D11)</f>
        <v>10113691.899999999</v>
      </c>
    </row>
    <row r="13" spans="1:4" s="40" customFormat="1" ht="13.5" x14ac:dyDescent="0.25">
      <c r="A13" s="223"/>
      <c r="B13" s="223"/>
      <c r="C13" s="223"/>
      <c r="D13" s="223"/>
    </row>
  </sheetData>
  <mergeCells count="6">
    <mergeCell ref="A13:D13"/>
    <mergeCell ref="A1:D1"/>
    <mergeCell ref="A2:D2"/>
    <mergeCell ref="A3:D3"/>
    <mergeCell ref="A4:D4"/>
    <mergeCell ref="A5:D5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75" orientation="portrait" horizontalDpi="4294967295" verticalDpi="4294967295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5DDE3D-9E75-46C8-B9B2-0B8F49353297}">
  <sheetPr>
    <tabColor theme="9" tint="-0.249977111117893"/>
  </sheetPr>
  <dimension ref="A1:F30"/>
  <sheetViews>
    <sheetView showGridLines="0" zoomScaleNormal="100" zoomScaleSheetLayoutView="142" workbookViewId="0">
      <selection sqref="A1:D11"/>
    </sheetView>
  </sheetViews>
  <sheetFormatPr defaultColWidth="9.140625" defaultRowHeight="12.75" x14ac:dyDescent="0.25"/>
  <cols>
    <col min="1" max="1" width="4.5703125" style="21" bestFit="1" customWidth="1"/>
    <col min="2" max="2" width="39.140625" style="21" customWidth="1"/>
    <col min="3" max="3" width="20.85546875" style="26" customWidth="1"/>
    <col min="4" max="4" width="22.85546875" style="26" customWidth="1"/>
    <col min="5" max="5" width="19.42578125" style="21" customWidth="1"/>
    <col min="6" max="6" width="1.7109375" style="21" customWidth="1"/>
    <col min="7" max="7" width="20" style="21" customWidth="1"/>
    <col min="8" max="8" width="2" style="21" customWidth="1"/>
    <col min="9" max="16384" width="9.140625" style="21"/>
  </cols>
  <sheetData>
    <row r="1" spans="1:6" ht="13.5" x14ac:dyDescent="0.25">
      <c r="A1" s="269" t="s">
        <v>3</v>
      </c>
      <c r="B1" s="269"/>
      <c r="C1" s="269"/>
      <c r="D1" s="269"/>
    </row>
    <row r="2" spans="1:6" ht="13.5" x14ac:dyDescent="0.25">
      <c r="A2" s="269" t="str">
        <f>'[2]Note 24'!A2:D2</f>
        <v>Financial Statements for the Year Ended 31 December 2021</v>
      </c>
      <c r="B2" s="269"/>
      <c r="C2" s="269"/>
      <c r="D2" s="269"/>
    </row>
    <row r="3" spans="1:6" ht="13.5" x14ac:dyDescent="0.25">
      <c r="A3" s="269" t="s">
        <v>262</v>
      </c>
      <c r="B3" s="269"/>
      <c r="C3" s="269"/>
      <c r="D3" s="269"/>
    </row>
    <row r="4" spans="1:6" ht="13.5" x14ac:dyDescent="0.25">
      <c r="A4" s="269"/>
      <c r="B4" s="269"/>
      <c r="C4" s="269"/>
      <c r="D4" s="269"/>
    </row>
    <row r="5" spans="1:6" ht="13.5" x14ac:dyDescent="0.25">
      <c r="A5" s="271" t="s">
        <v>345</v>
      </c>
      <c r="B5" s="271"/>
      <c r="C5" s="271"/>
      <c r="D5" s="271"/>
    </row>
    <row r="6" spans="1:6" s="24" customFormat="1" ht="27" x14ac:dyDescent="0.25">
      <c r="A6" s="23" t="s">
        <v>100</v>
      </c>
      <c r="B6" s="23" t="s">
        <v>52</v>
      </c>
      <c r="C6" s="32" t="str">
        <f>'[2]Note 24'!C6</f>
        <v>Year Ended 31st December 2021</v>
      </c>
      <c r="D6" s="32" t="str">
        <f>'[2]Note 24'!D6</f>
        <v>Year Ended 31 December 2020</v>
      </c>
      <c r="E6" s="34"/>
      <c r="F6" s="34"/>
    </row>
    <row r="7" spans="1:6" x14ac:dyDescent="0.25">
      <c r="A7" s="34">
        <v>1</v>
      </c>
      <c r="B7" s="21" t="s">
        <v>293</v>
      </c>
      <c r="C7" s="38">
        <v>0</v>
      </c>
      <c r="D7" s="38">
        <v>0</v>
      </c>
      <c r="F7" s="33"/>
    </row>
    <row r="8" spans="1:6" ht="21.75" customHeight="1" x14ac:dyDescent="0.25">
      <c r="A8" s="34">
        <v>2</v>
      </c>
      <c r="B8" s="21" t="s">
        <v>294</v>
      </c>
      <c r="C8" s="38">
        <v>6662305555.1599998</v>
      </c>
      <c r="D8" s="38">
        <v>6344135956</v>
      </c>
      <c r="F8" s="33"/>
    </row>
    <row r="9" spans="1:6" ht="22.5" customHeight="1" x14ac:dyDescent="0.25">
      <c r="A9" s="34">
        <v>3</v>
      </c>
      <c r="B9" s="21" t="s">
        <v>295</v>
      </c>
      <c r="C9" s="38">
        <v>226717072.97999999</v>
      </c>
      <c r="D9" s="38">
        <v>314881238</v>
      </c>
      <c r="F9" s="33"/>
    </row>
    <row r="10" spans="1:6" ht="13.5" x14ac:dyDescent="0.25">
      <c r="A10" s="34">
        <v>4</v>
      </c>
      <c r="B10" s="21" t="s">
        <v>42</v>
      </c>
      <c r="C10" s="38">
        <v>0</v>
      </c>
      <c r="D10" s="38">
        <v>17500000</v>
      </c>
      <c r="E10" s="22"/>
      <c r="F10" s="33"/>
    </row>
    <row r="11" spans="1:6" ht="13.5" x14ac:dyDescent="0.25">
      <c r="A11" s="269" t="s">
        <v>286</v>
      </c>
      <c r="B11" s="269"/>
      <c r="C11" s="36">
        <f>SUM(C7:C10)</f>
        <v>6889022628.1399994</v>
      </c>
      <c r="D11" s="36">
        <v>6676517195</v>
      </c>
      <c r="E11" s="26"/>
      <c r="F11" s="33"/>
    </row>
    <row r="12" spans="1:6" x14ac:dyDescent="0.25">
      <c r="A12" s="270"/>
      <c r="B12" s="270"/>
      <c r="C12" s="270"/>
      <c r="D12" s="270"/>
      <c r="E12" s="37"/>
      <c r="F12" s="33"/>
    </row>
    <row r="30" spans="1:1" x14ac:dyDescent="0.25">
      <c r="A30" s="21" t="s">
        <v>287</v>
      </c>
    </row>
  </sheetData>
  <mergeCells count="7">
    <mergeCell ref="A11:B11"/>
    <mergeCell ref="A12:D12"/>
    <mergeCell ref="A1:D1"/>
    <mergeCell ref="A2:D2"/>
    <mergeCell ref="A3:D3"/>
    <mergeCell ref="A4:D4"/>
    <mergeCell ref="A5:D5"/>
  </mergeCells>
  <pageMargins left="0.7" right="0.7" top="0.75" bottom="0.75" header="0.3" footer="0.3"/>
  <pageSetup scale="72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385A79-8202-4764-900E-DA25473F3D00}">
  <sheetPr>
    <tabColor theme="9" tint="-0.249977111117893"/>
  </sheetPr>
  <dimension ref="A1:F30"/>
  <sheetViews>
    <sheetView showGridLines="0" zoomScaleNormal="100" zoomScaleSheetLayoutView="142" workbookViewId="0">
      <selection activeCell="A5" sqref="A5:D10"/>
    </sheetView>
  </sheetViews>
  <sheetFormatPr defaultColWidth="9.140625" defaultRowHeight="12.75" x14ac:dyDescent="0.25"/>
  <cols>
    <col min="1" max="1" width="4.5703125" style="21" bestFit="1" customWidth="1"/>
    <col min="2" max="2" width="47.28515625" style="21" customWidth="1"/>
    <col min="3" max="3" width="20.85546875" style="26" customWidth="1"/>
    <col min="4" max="4" width="22" style="26" customWidth="1"/>
    <col min="5" max="5" width="19.42578125" style="21" customWidth="1"/>
    <col min="6" max="6" width="1.7109375" style="21" customWidth="1"/>
    <col min="7" max="7" width="2" style="21" customWidth="1"/>
    <col min="8" max="16384" width="9.140625" style="21"/>
  </cols>
  <sheetData>
    <row r="1" spans="1:6" ht="13.5" x14ac:dyDescent="0.25">
      <c r="A1" s="269" t="s">
        <v>3</v>
      </c>
      <c r="B1" s="269"/>
      <c r="C1" s="269"/>
      <c r="D1" s="269"/>
    </row>
    <row r="2" spans="1:6" ht="15" customHeight="1" x14ac:dyDescent="0.25">
      <c r="A2" s="269" t="str">
        <f>'[2]Note 24'!A2:D2</f>
        <v>Financial Statements for the Year Ended 31 December 2021</v>
      </c>
      <c r="B2" s="269"/>
      <c r="C2" s="269"/>
      <c r="D2" s="269"/>
    </row>
    <row r="3" spans="1:6" ht="13.5" x14ac:dyDescent="0.25">
      <c r="A3" s="269" t="s">
        <v>262</v>
      </c>
      <c r="B3" s="269"/>
      <c r="C3" s="269"/>
      <c r="D3" s="269"/>
    </row>
    <row r="4" spans="1:6" ht="13.5" x14ac:dyDescent="0.25">
      <c r="A4" s="269"/>
      <c r="B4" s="269"/>
      <c r="C4" s="269"/>
      <c r="D4" s="269"/>
    </row>
    <row r="5" spans="1:6" ht="13.5" x14ac:dyDescent="0.25">
      <c r="A5" s="271" t="s">
        <v>346</v>
      </c>
      <c r="B5" s="271"/>
      <c r="C5" s="271"/>
      <c r="D5" s="271"/>
    </row>
    <row r="6" spans="1:6" ht="27" x14ac:dyDescent="0.25">
      <c r="A6" s="22" t="s">
        <v>100</v>
      </c>
      <c r="B6" s="22" t="s">
        <v>52</v>
      </c>
      <c r="C6" s="32" t="str">
        <f>'[2]Note 24'!C6</f>
        <v>Year Ended 31st December 2021</v>
      </c>
      <c r="D6" s="32" t="str">
        <f>'[2]Note 24'!D6</f>
        <v>Year Ended 31 December 2020</v>
      </c>
      <c r="E6" s="33"/>
      <c r="F6" s="33"/>
    </row>
    <row r="7" spans="1:6" ht="21.75" customHeight="1" x14ac:dyDescent="0.25">
      <c r="A7" s="34">
        <v>1</v>
      </c>
      <c r="B7" s="21" t="s">
        <v>284</v>
      </c>
      <c r="C7" s="38">
        <v>6344135956</v>
      </c>
      <c r="D7" s="26">
        <v>5568257314</v>
      </c>
      <c r="F7" s="33"/>
    </row>
    <row r="8" spans="1:6" ht="21" customHeight="1" x14ac:dyDescent="0.25">
      <c r="A8" s="34">
        <v>2</v>
      </c>
      <c r="B8" s="21" t="s">
        <v>285</v>
      </c>
      <c r="C8" s="38">
        <v>318169599.16000003</v>
      </c>
      <c r="D8" s="26">
        <v>775878642</v>
      </c>
      <c r="F8" s="33"/>
    </row>
    <row r="9" spans="1:6" x14ac:dyDescent="0.25">
      <c r="A9" s="34"/>
      <c r="C9" s="35"/>
      <c r="F9" s="33"/>
    </row>
    <row r="10" spans="1:6" ht="13.5" x14ac:dyDescent="0.25">
      <c r="A10" s="269" t="s">
        <v>286</v>
      </c>
      <c r="B10" s="269"/>
      <c r="C10" s="36">
        <f>SUM(C7:C9)</f>
        <v>6662305555.1599998</v>
      </c>
      <c r="D10" s="36">
        <f>SUM(D7:D9)</f>
        <v>6344135956</v>
      </c>
      <c r="E10" s="26"/>
      <c r="F10" s="33"/>
    </row>
    <row r="11" spans="1:6" x14ac:dyDescent="0.25">
      <c r="A11" s="270"/>
      <c r="B11" s="270"/>
      <c r="C11" s="270"/>
      <c r="D11" s="270"/>
      <c r="E11" s="37"/>
      <c r="F11" s="33"/>
    </row>
    <row r="30" spans="1:1" x14ac:dyDescent="0.25">
      <c r="A30" s="21" t="s">
        <v>287</v>
      </c>
    </row>
  </sheetData>
  <mergeCells count="7">
    <mergeCell ref="A11:D11"/>
    <mergeCell ref="A1:D1"/>
    <mergeCell ref="A2:D2"/>
    <mergeCell ref="A3:D3"/>
    <mergeCell ref="A4:D4"/>
    <mergeCell ref="A5:D5"/>
    <mergeCell ref="A10:B10"/>
  </mergeCells>
  <pageMargins left="0.7" right="0.7" top="0.75" bottom="0.75" header="0.3" footer="0.3"/>
  <pageSetup scale="72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0B5659-1A5D-4188-B445-4C3D918468D0}">
  <sheetPr>
    <tabColor theme="9" tint="-0.249977111117893"/>
  </sheetPr>
  <dimension ref="A1:F29"/>
  <sheetViews>
    <sheetView showGridLines="0" zoomScaleNormal="100" zoomScaleSheetLayoutView="142" workbookViewId="0">
      <selection activeCell="A5" sqref="A5:D9"/>
    </sheetView>
  </sheetViews>
  <sheetFormatPr defaultColWidth="9.140625" defaultRowHeight="12.75" x14ac:dyDescent="0.25"/>
  <cols>
    <col min="1" max="1" width="4.5703125" style="21" bestFit="1" customWidth="1"/>
    <col min="2" max="2" width="47.28515625" style="21" customWidth="1"/>
    <col min="3" max="3" width="20.85546875" style="26" customWidth="1"/>
    <col min="4" max="4" width="22" style="26" customWidth="1"/>
    <col min="5" max="5" width="19.42578125" style="21" customWidth="1"/>
    <col min="6" max="6" width="1.7109375" style="21" customWidth="1"/>
    <col min="7" max="7" width="2" style="21" customWidth="1"/>
    <col min="8" max="16384" width="9.140625" style="21"/>
  </cols>
  <sheetData>
    <row r="1" spans="1:6" ht="13.5" x14ac:dyDescent="0.25">
      <c r="A1" s="269" t="s">
        <v>3</v>
      </c>
      <c r="B1" s="269"/>
      <c r="C1" s="269"/>
      <c r="D1" s="269"/>
    </row>
    <row r="2" spans="1:6" ht="15" customHeight="1" x14ac:dyDescent="0.25">
      <c r="A2" s="269" t="str">
        <f>'[2]Note 24'!A2:D2</f>
        <v>Financial Statements for the Year Ended 31 December 2021</v>
      </c>
      <c r="B2" s="269"/>
      <c r="C2" s="269"/>
      <c r="D2" s="269"/>
    </row>
    <row r="3" spans="1:6" ht="13.5" x14ac:dyDescent="0.25">
      <c r="A3" s="269" t="s">
        <v>262</v>
      </c>
      <c r="B3" s="269"/>
      <c r="C3" s="269"/>
      <c r="D3" s="269"/>
    </row>
    <row r="4" spans="1:6" ht="13.5" x14ac:dyDescent="0.25">
      <c r="A4" s="269"/>
      <c r="B4" s="269"/>
      <c r="C4" s="269"/>
      <c r="D4" s="269"/>
    </row>
    <row r="5" spans="1:6" ht="13.5" x14ac:dyDescent="0.25">
      <c r="A5" s="271" t="s">
        <v>347</v>
      </c>
      <c r="B5" s="271"/>
      <c r="C5" s="271"/>
      <c r="D5" s="271"/>
    </row>
    <row r="6" spans="1:6" ht="27" x14ac:dyDescent="0.25">
      <c r="A6" s="22" t="s">
        <v>100</v>
      </c>
      <c r="B6" s="22" t="s">
        <v>52</v>
      </c>
      <c r="C6" s="32" t="str">
        <f>'[2]Note 24'!C6</f>
        <v>Year Ended 31st December 2021</v>
      </c>
      <c r="D6" s="32" t="str">
        <f>'[2]Note 24'!D6</f>
        <v>Year Ended 31 December 2020</v>
      </c>
      <c r="E6" s="33"/>
      <c r="F6" s="33"/>
    </row>
    <row r="7" spans="1:6" ht="21.75" customHeight="1" x14ac:dyDescent="0.25">
      <c r="A7" s="34">
        <v>1</v>
      </c>
      <c r="B7" s="21" t="s">
        <v>284</v>
      </c>
      <c r="C7" s="38">
        <v>26816550</v>
      </c>
      <c r="D7" s="38">
        <v>26816550</v>
      </c>
      <c r="F7" s="33"/>
    </row>
    <row r="8" spans="1:6" ht="21" customHeight="1" x14ac:dyDescent="0.25">
      <c r="A8" s="34">
        <v>2</v>
      </c>
      <c r="B8" s="21" t="s">
        <v>348</v>
      </c>
      <c r="C8" s="38">
        <v>199900522.97999999</v>
      </c>
      <c r="D8" s="26">
        <v>45064688</v>
      </c>
      <c r="F8" s="33"/>
    </row>
    <row r="9" spans="1:6" ht="13.5" x14ac:dyDescent="0.25">
      <c r="A9" s="269" t="s">
        <v>349</v>
      </c>
      <c r="B9" s="269"/>
      <c r="C9" s="36">
        <f>SUM(C7:C8)</f>
        <v>226717072.97999999</v>
      </c>
      <c r="D9" s="36">
        <f>SUM(D7:D8)</f>
        <v>71881238</v>
      </c>
      <c r="E9" s="26"/>
      <c r="F9" s="33"/>
    </row>
    <row r="10" spans="1:6" x14ac:dyDescent="0.25">
      <c r="A10" s="270"/>
      <c r="B10" s="270"/>
      <c r="C10" s="270"/>
      <c r="D10" s="270"/>
      <c r="E10" s="37"/>
      <c r="F10" s="33"/>
    </row>
    <row r="29" spans="1:1" x14ac:dyDescent="0.25">
      <c r="A29" s="21" t="s">
        <v>287</v>
      </c>
    </row>
  </sheetData>
  <mergeCells count="7">
    <mergeCell ref="A10:D10"/>
    <mergeCell ref="A1:D1"/>
    <mergeCell ref="A2:D2"/>
    <mergeCell ref="A3:D3"/>
    <mergeCell ref="A4:D4"/>
    <mergeCell ref="A5:D5"/>
    <mergeCell ref="A9:B9"/>
  </mergeCells>
  <pageMargins left="0.7" right="0.7" top="0.75" bottom="0.75" header="0.3" footer="0.3"/>
  <pageSetup scale="72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241573-2B2D-465C-A3DA-09F24745234F}">
  <sheetPr>
    <tabColor theme="9" tint="-0.249977111117893"/>
  </sheetPr>
  <dimension ref="A1:E30"/>
  <sheetViews>
    <sheetView showGridLines="0" zoomScaleNormal="100" zoomScaleSheetLayoutView="166" workbookViewId="0">
      <selection activeCell="A5" sqref="A5:D12"/>
    </sheetView>
  </sheetViews>
  <sheetFormatPr defaultColWidth="9.140625" defaultRowHeight="12.75" x14ac:dyDescent="0.25"/>
  <cols>
    <col min="1" max="1" width="5" style="21" customWidth="1"/>
    <col min="2" max="2" width="37.140625" style="21" customWidth="1"/>
    <col min="3" max="3" width="19.7109375" style="21" customWidth="1"/>
    <col min="4" max="4" width="20.85546875" style="21" customWidth="1"/>
    <col min="5" max="5" width="20" style="21" customWidth="1"/>
    <col min="6" max="6" width="23.140625" style="21" customWidth="1"/>
    <col min="7" max="16384" width="9.140625" style="21"/>
  </cols>
  <sheetData>
    <row r="1" spans="1:5" ht="13.5" x14ac:dyDescent="0.25">
      <c r="A1" s="269" t="s">
        <v>3</v>
      </c>
      <c r="B1" s="269"/>
      <c r="C1" s="269"/>
      <c r="D1" s="269"/>
    </row>
    <row r="2" spans="1:5" ht="13.5" x14ac:dyDescent="0.25">
      <c r="A2" s="269" t="str">
        <f>'[2]11'!A2:G2</f>
        <v>Financial Statements for the Year Ended 31 December 2021</v>
      </c>
      <c r="B2" s="269"/>
      <c r="C2" s="269"/>
      <c r="D2" s="269"/>
    </row>
    <row r="3" spans="1:5" ht="13.5" x14ac:dyDescent="0.25">
      <c r="A3" s="269" t="s">
        <v>262</v>
      </c>
      <c r="B3" s="269"/>
      <c r="C3" s="269"/>
      <c r="D3" s="269"/>
    </row>
    <row r="4" spans="1:5" ht="13.5" x14ac:dyDescent="0.25">
      <c r="A4" s="269"/>
      <c r="B4" s="269"/>
      <c r="C4" s="269"/>
      <c r="D4" s="269"/>
    </row>
    <row r="5" spans="1:5" ht="13.5" x14ac:dyDescent="0.25">
      <c r="A5" s="271" t="s">
        <v>350</v>
      </c>
      <c r="B5" s="271"/>
      <c r="C5" s="271"/>
      <c r="D5" s="271"/>
    </row>
    <row r="6" spans="1:5" ht="13.5" x14ac:dyDescent="0.25">
      <c r="A6" s="22" t="s">
        <v>100</v>
      </c>
      <c r="B6" s="22" t="s">
        <v>52</v>
      </c>
      <c r="C6" s="23" t="s">
        <v>288</v>
      </c>
      <c r="D6" s="23" t="s">
        <v>288</v>
      </c>
    </row>
    <row r="7" spans="1:5" ht="20.25" customHeight="1" x14ac:dyDescent="0.25">
      <c r="A7" s="24">
        <v>1</v>
      </c>
      <c r="B7" s="25" t="s">
        <v>56</v>
      </c>
      <c r="C7" s="26"/>
      <c r="D7" s="27">
        <v>-3355700944</v>
      </c>
      <c r="E7" s="26"/>
    </row>
    <row r="8" spans="1:5" ht="21" customHeight="1" x14ac:dyDescent="0.25">
      <c r="A8" s="24"/>
      <c r="B8" s="273" t="s">
        <v>289</v>
      </c>
      <c r="C8" s="273"/>
      <c r="D8" s="28"/>
      <c r="E8" s="13"/>
    </row>
    <row r="9" spans="1:5" x14ac:dyDescent="0.25">
      <c r="A9" s="24">
        <v>2</v>
      </c>
      <c r="B9" s="21" t="s">
        <v>290</v>
      </c>
      <c r="C9" s="13"/>
      <c r="D9" s="28"/>
    </row>
    <row r="10" spans="1:5" ht="18.75" customHeight="1" x14ac:dyDescent="0.25">
      <c r="A10" s="24">
        <v>3</v>
      </c>
      <c r="B10" s="21" t="s">
        <v>291</v>
      </c>
      <c r="C10" s="29">
        <v>224456820</v>
      </c>
      <c r="D10" s="28"/>
      <c r="E10" s="30"/>
    </row>
    <row r="11" spans="1:5" ht="21" customHeight="1" x14ac:dyDescent="0.25">
      <c r="A11" s="24"/>
      <c r="B11" s="271" t="s">
        <v>292</v>
      </c>
      <c r="C11" s="271"/>
      <c r="D11" s="29">
        <f>SUM(C9:C10)</f>
        <v>224456820</v>
      </c>
    </row>
    <row r="12" spans="1:5" ht="13.5" x14ac:dyDescent="0.25">
      <c r="A12" s="271" t="s">
        <v>58</v>
      </c>
      <c r="B12" s="271"/>
      <c r="C12" s="271"/>
      <c r="D12" s="31">
        <f>D7+D11</f>
        <v>-3131244124</v>
      </c>
      <c r="E12" s="28"/>
    </row>
    <row r="13" spans="1:5" x14ac:dyDescent="0.25">
      <c r="A13" s="272"/>
      <c r="B13" s="272"/>
      <c r="C13" s="272"/>
      <c r="D13" s="272"/>
    </row>
    <row r="15" spans="1:5" x14ac:dyDescent="0.25">
      <c r="C15" s="28"/>
    </row>
    <row r="16" spans="1:5" x14ac:dyDescent="0.25">
      <c r="C16" s="30"/>
    </row>
    <row r="30" spans="1:1" x14ac:dyDescent="0.25">
      <c r="A30" s="21" t="s">
        <v>287</v>
      </c>
    </row>
  </sheetData>
  <mergeCells count="9">
    <mergeCell ref="B11:C11"/>
    <mergeCell ref="A12:C12"/>
    <mergeCell ref="A13:D13"/>
    <mergeCell ref="A1:D1"/>
    <mergeCell ref="A2:D2"/>
    <mergeCell ref="A3:D3"/>
    <mergeCell ref="A4:D4"/>
    <mergeCell ref="A5:D5"/>
    <mergeCell ref="B8:C8"/>
  </mergeCells>
  <pageMargins left="0.7" right="0.7" top="0.75" bottom="0.75" header="0.3" footer="0.3"/>
  <pageSetup orientation="portrait" horizontalDpi="4294967292" verticalDpi="1200" r:id="rId1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16"/>
  <sheetViews>
    <sheetView showGridLines="0" workbookViewId="0">
      <selection activeCell="D7" sqref="D7"/>
    </sheetView>
  </sheetViews>
  <sheetFormatPr defaultRowHeight="12.75" x14ac:dyDescent="0.25"/>
  <cols>
    <col min="1" max="1" width="16.140625" style="39" bestFit="1" customWidth="1"/>
    <col min="2" max="2" width="35.42578125" style="39" bestFit="1" customWidth="1"/>
    <col min="3" max="3" width="16.85546875" style="39" bestFit="1" customWidth="1"/>
    <col min="4" max="4" width="18.7109375" style="39" bestFit="1" customWidth="1"/>
    <col min="5" max="5" width="16.7109375" style="39" customWidth="1"/>
    <col min="6" max="6" width="20.5703125" style="39" customWidth="1"/>
    <col min="7" max="16384" width="9.140625" style="39"/>
  </cols>
  <sheetData>
    <row r="1" spans="1:6" ht="13.5" x14ac:dyDescent="0.25">
      <c r="A1" s="223" t="s">
        <v>136</v>
      </c>
      <c r="B1" s="223"/>
      <c r="C1" s="223"/>
      <c r="D1" s="223"/>
      <c r="E1" s="223"/>
      <c r="F1" s="223"/>
    </row>
    <row r="2" spans="1:6" ht="13.5" x14ac:dyDescent="0.25">
      <c r="A2" s="223" t="s">
        <v>137</v>
      </c>
      <c r="B2" s="223"/>
      <c r="C2" s="223"/>
      <c r="D2" s="223"/>
      <c r="E2" s="223"/>
      <c r="F2" s="223"/>
    </row>
    <row r="3" spans="1:6" s="40" customFormat="1" ht="13.5" x14ac:dyDescent="0.25">
      <c r="A3" s="223" t="s">
        <v>138</v>
      </c>
      <c r="B3" s="223"/>
      <c r="C3" s="223"/>
      <c r="D3" s="223"/>
      <c r="E3" s="223"/>
      <c r="F3" s="223"/>
    </row>
    <row r="4" spans="1:6" ht="13.5" x14ac:dyDescent="0.25">
      <c r="A4" s="258" t="s">
        <v>351</v>
      </c>
      <c r="B4" s="258"/>
      <c r="C4" s="258"/>
      <c r="D4" s="258"/>
      <c r="E4" s="258"/>
      <c r="F4" s="258"/>
    </row>
    <row r="5" spans="1:6" ht="31.5" customHeight="1" x14ac:dyDescent="0.25">
      <c r="A5" s="221"/>
      <c r="B5" s="221"/>
      <c r="C5" s="223" t="s">
        <v>296</v>
      </c>
      <c r="D5" s="223"/>
      <c r="E5" s="223"/>
      <c r="F5" s="41" t="s">
        <v>112</v>
      </c>
    </row>
    <row r="6" spans="1:6" ht="13.5" x14ac:dyDescent="0.25">
      <c r="A6" s="41" t="s">
        <v>207</v>
      </c>
      <c r="B6" s="40" t="s">
        <v>52</v>
      </c>
      <c r="C6" s="40" t="s">
        <v>105</v>
      </c>
      <c r="D6" s="40" t="s">
        <v>208</v>
      </c>
      <c r="E6" s="40" t="s">
        <v>106</v>
      </c>
      <c r="F6" s="40"/>
    </row>
    <row r="7" spans="1:6" s="40" customFormat="1" ht="13.5" x14ac:dyDescent="0.25">
      <c r="A7" s="42"/>
      <c r="B7" s="40" t="s">
        <v>209</v>
      </c>
    </row>
    <row r="8" spans="1:6" x14ac:dyDescent="0.25">
      <c r="A8" s="43"/>
      <c r="B8" s="39" t="s">
        <v>210</v>
      </c>
      <c r="C8" s="44">
        <v>225390918.81</v>
      </c>
      <c r="D8" s="44">
        <v>51000000</v>
      </c>
      <c r="E8" s="27">
        <f>D8-C8</f>
        <v>-174390918.81</v>
      </c>
    </row>
    <row r="9" spans="1:6" x14ac:dyDescent="0.25">
      <c r="A9" s="43"/>
      <c r="B9" s="39" t="s">
        <v>211</v>
      </c>
      <c r="C9" s="44">
        <v>117530516.20999999</v>
      </c>
      <c r="D9" s="44">
        <v>2086000000</v>
      </c>
      <c r="E9" s="27">
        <f t="shared" ref="E9:E14" si="0">D9-C9</f>
        <v>1968469483.79</v>
      </c>
    </row>
    <row r="10" spans="1:6" x14ac:dyDescent="0.25">
      <c r="A10" s="43"/>
      <c r="B10" s="39" t="s">
        <v>212</v>
      </c>
      <c r="C10" s="44">
        <v>86353167.609999999</v>
      </c>
      <c r="D10" s="44">
        <v>100000000</v>
      </c>
      <c r="E10" s="27">
        <f t="shared" si="0"/>
        <v>13646832.390000001</v>
      </c>
    </row>
    <row r="11" spans="1:6" x14ac:dyDescent="0.25">
      <c r="A11" s="43"/>
      <c r="B11" s="39" t="s">
        <v>213</v>
      </c>
      <c r="C11" s="44">
        <v>7703750</v>
      </c>
      <c r="D11" s="44">
        <v>110000000</v>
      </c>
      <c r="E11" s="27">
        <f t="shared" si="0"/>
        <v>102296250</v>
      </c>
    </row>
    <row r="12" spans="1:6" x14ac:dyDescent="0.25">
      <c r="A12" s="43"/>
      <c r="B12" s="39" t="s">
        <v>227</v>
      </c>
      <c r="C12" s="44">
        <v>3160809.52</v>
      </c>
      <c r="D12" s="44">
        <v>19000000</v>
      </c>
      <c r="E12" s="27">
        <f t="shared" si="0"/>
        <v>15839190.48</v>
      </c>
    </row>
    <row r="13" spans="1:6" ht="13.5" x14ac:dyDescent="0.25">
      <c r="A13" s="42"/>
      <c r="B13" s="39" t="s">
        <v>214</v>
      </c>
      <c r="C13" s="44">
        <v>907000</v>
      </c>
      <c r="D13" s="44">
        <v>65000000</v>
      </c>
      <c r="E13" s="27">
        <f t="shared" si="0"/>
        <v>64093000</v>
      </c>
    </row>
    <row r="14" spans="1:6" ht="13.5" x14ac:dyDescent="0.25">
      <c r="A14" s="274" t="s">
        <v>108</v>
      </c>
      <c r="B14" s="274"/>
      <c r="C14" s="45">
        <v>441046468.14999998</v>
      </c>
      <c r="D14" s="45">
        <v>553000000</v>
      </c>
      <c r="E14" s="31">
        <f t="shared" si="0"/>
        <v>111953531.85000002</v>
      </c>
      <c r="F14" s="46">
        <v>412541003</v>
      </c>
    </row>
    <row r="15" spans="1:6" x14ac:dyDescent="0.25">
      <c r="A15" s="43"/>
    </row>
    <row r="16" spans="1:6" x14ac:dyDescent="0.25">
      <c r="A16" s="43"/>
    </row>
  </sheetData>
  <mergeCells count="7">
    <mergeCell ref="A14:B14"/>
    <mergeCell ref="C5:E5"/>
    <mergeCell ref="A1:F1"/>
    <mergeCell ref="A2:F2"/>
    <mergeCell ref="A3:F3"/>
    <mergeCell ref="A4:F4"/>
    <mergeCell ref="A5:B5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85" orientation="portrait" horizontalDpi="4294967295" verticalDpi="4294967295" r:id="rId1"/>
  <legacy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306E61-811E-40F3-9058-0DC09885B095}">
  <dimension ref="A1"/>
  <sheetViews>
    <sheetView workbookViewId="0"/>
  </sheetViews>
  <sheetFormatPr defaultRowHeight="15" x14ac:dyDescent="0.25"/>
  <sheetData/>
  <pageMargins left="0.7" right="0.7" top="0.75" bottom="0.75" header="0.3" footer="0.3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BC75EF-7FA3-4A55-B1FD-5A5DCD12EA68}">
  <dimension ref="A1"/>
  <sheetViews>
    <sheetView workbookViewId="0"/>
  </sheetViews>
  <sheetFormatPr defaultRowHeight="15" x14ac:dyDescent="0.25"/>
  <sheetData/>
  <pageMargins left="0.7" right="0.7" top="0.75" bottom="0.75" header="0.3" footer="0.3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9C21D1-6D84-4DCE-B125-0860F5983734}">
  <dimension ref="A1"/>
  <sheetViews>
    <sheetView workbookViewId="0">
      <selection activeCell="M9" sqref="M9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4"/>
  <sheetViews>
    <sheetView showGridLines="0" topLeftCell="A14" workbookViewId="0">
      <selection activeCell="B30" sqref="B30"/>
    </sheetView>
  </sheetViews>
  <sheetFormatPr defaultRowHeight="12.75" x14ac:dyDescent="0.25"/>
  <cols>
    <col min="1" max="1" width="1.42578125" style="39" customWidth="1"/>
    <col min="2" max="2" width="44.85546875" style="54" customWidth="1"/>
    <col min="3" max="3" width="7" style="39" bestFit="1" customWidth="1"/>
    <col min="4" max="4" width="23.42578125" style="18" customWidth="1"/>
    <col min="5" max="5" width="22.28515625" style="18" bestFit="1" customWidth="1"/>
    <col min="6" max="16384" width="9.140625" style="39"/>
  </cols>
  <sheetData>
    <row r="1" spans="1:5" ht="13.5" x14ac:dyDescent="0.25">
      <c r="A1" s="223" t="s">
        <v>3</v>
      </c>
      <c r="B1" s="223"/>
      <c r="C1" s="223"/>
      <c r="D1" s="223"/>
      <c r="E1" s="223"/>
    </row>
    <row r="2" spans="1:5" ht="13.5" x14ac:dyDescent="0.25">
      <c r="A2" s="223" t="s">
        <v>4</v>
      </c>
      <c r="B2" s="223"/>
      <c r="C2" s="223"/>
      <c r="D2" s="223"/>
      <c r="E2" s="223"/>
    </row>
    <row r="3" spans="1:5" ht="13.5" x14ac:dyDescent="0.25">
      <c r="A3" s="223" t="s">
        <v>5</v>
      </c>
      <c r="B3" s="223"/>
      <c r="C3" s="223"/>
      <c r="D3" s="223"/>
      <c r="E3" s="223"/>
    </row>
    <row r="4" spans="1:5" x14ac:dyDescent="0.25">
      <c r="A4" s="219"/>
      <c r="B4" s="219"/>
      <c r="C4" s="219"/>
      <c r="D4" s="219"/>
      <c r="E4" s="219"/>
    </row>
    <row r="5" spans="1:5" s="40" customFormat="1" ht="27" x14ac:dyDescent="0.25">
      <c r="A5" s="223"/>
      <c r="B5" s="223"/>
      <c r="C5" s="41" t="s">
        <v>1</v>
      </c>
      <c r="D5" s="86" t="s">
        <v>2</v>
      </c>
      <c r="E5" s="86" t="s">
        <v>243</v>
      </c>
    </row>
    <row r="6" spans="1:5" s="40" customFormat="1" ht="13.5" x14ac:dyDescent="0.25">
      <c r="A6" s="221" t="s">
        <v>0</v>
      </c>
      <c r="B6" s="221"/>
      <c r="C6" s="42"/>
      <c r="D6" s="87"/>
      <c r="E6" s="87"/>
    </row>
    <row r="7" spans="1:5" ht="18.75" customHeight="1" x14ac:dyDescent="0.25">
      <c r="A7" s="219"/>
      <c r="B7" s="54" t="s">
        <v>315</v>
      </c>
      <c r="C7" s="43">
        <v>1</v>
      </c>
      <c r="D7" s="18">
        <v>1520645650.24</v>
      </c>
      <c r="E7" s="18">
        <v>1574342408</v>
      </c>
    </row>
    <row r="8" spans="1:5" x14ac:dyDescent="0.25">
      <c r="A8" s="219"/>
      <c r="B8" s="54" t="s">
        <v>6</v>
      </c>
      <c r="C8" s="43">
        <v>2</v>
      </c>
      <c r="D8" s="18">
        <v>707809410.09000003</v>
      </c>
      <c r="E8" s="18">
        <v>514646942</v>
      </c>
    </row>
    <row r="9" spans="1:5" x14ac:dyDescent="0.25">
      <c r="A9" s="219"/>
      <c r="B9" s="54" t="s">
        <v>7</v>
      </c>
      <c r="C9" s="43">
        <v>3</v>
      </c>
      <c r="D9" s="18">
        <v>22671815</v>
      </c>
      <c r="E9" s="18">
        <v>8050992</v>
      </c>
    </row>
    <row r="10" spans="1:5" x14ac:dyDescent="0.25">
      <c r="A10" s="219"/>
      <c r="B10" s="54" t="s">
        <v>8</v>
      </c>
      <c r="C10" s="43">
        <v>4</v>
      </c>
      <c r="D10" s="18">
        <v>491000</v>
      </c>
      <c r="E10" s="88">
        <v>0</v>
      </c>
    </row>
    <row r="11" spans="1:5" x14ac:dyDescent="0.25">
      <c r="A11" s="219"/>
      <c r="B11" s="54" t="s">
        <v>9</v>
      </c>
      <c r="C11" s="43"/>
      <c r="D11" s="18">
        <v>0</v>
      </c>
      <c r="E11" s="88">
        <v>0</v>
      </c>
    </row>
    <row r="12" spans="1:5" x14ac:dyDescent="0.25">
      <c r="A12" s="219"/>
      <c r="B12" s="54" t="s">
        <v>10</v>
      </c>
      <c r="C12" s="43"/>
      <c r="D12" s="18">
        <v>0</v>
      </c>
      <c r="E12" s="88">
        <v>0</v>
      </c>
    </row>
    <row r="13" spans="1:5" ht="13.5" x14ac:dyDescent="0.25">
      <c r="A13" s="221" t="s">
        <v>11</v>
      </c>
      <c r="B13" s="221"/>
      <c r="C13" s="43"/>
      <c r="D13" s="87">
        <v>2251617874.79</v>
      </c>
      <c r="E13" s="87">
        <v>2097040342</v>
      </c>
    </row>
    <row r="14" spans="1:5" x14ac:dyDescent="0.25">
      <c r="A14" s="219"/>
      <c r="B14" s="219"/>
      <c r="C14" s="219"/>
      <c r="D14" s="219"/>
      <c r="E14" s="219"/>
    </row>
    <row r="15" spans="1:5" ht="13.5" x14ac:dyDescent="0.25">
      <c r="A15" s="221" t="s">
        <v>12</v>
      </c>
      <c r="B15" s="221"/>
      <c r="C15" s="43"/>
    </row>
    <row r="16" spans="1:5" x14ac:dyDescent="0.25">
      <c r="A16" s="219"/>
      <c r="B16" s="54" t="s">
        <v>13</v>
      </c>
      <c r="C16" s="43">
        <v>5</v>
      </c>
      <c r="D16" s="18">
        <v>540776260.79999995</v>
      </c>
      <c r="E16" s="18">
        <v>560694424</v>
      </c>
    </row>
    <row r="17" spans="1:6" x14ac:dyDescent="0.25">
      <c r="A17" s="219"/>
      <c r="B17" s="54" t="s">
        <v>14</v>
      </c>
      <c r="C17" s="43">
        <v>6</v>
      </c>
      <c r="D17" s="18">
        <v>528735779.19999999</v>
      </c>
      <c r="E17" s="18">
        <v>210932293</v>
      </c>
    </row>
    <row r="18" spans="1:6" x14ac:dyDescent="0.25">
      <c r="A18" s="219"/>
      <c r="B18" s="54" t="s">
        <v>15</v>
      </c>
      <c r="C18" s="43">
        <v>7</v>
      </c>
      <c r="D18" s="18">
        <v>1337624940.4000001</v>
      </c>
      <c r="E18" s="18">
        <v>890667518</v>
      </c>
    </row>
    <row r="19" spans="1:6" x14ac:dyDescent="0.25">
      <c r="A19" s="219"/>
      <c r="B19" s="54" t="s">
        <v>16</v>
      </c>
      <c r="C19" s="43">
        <v>8</v>
      </c>
      <c r="D19" s="18">
        <v>156040756</v>
      </c>
      <c r="E19" s="18">
        <v>186342267</v>
      </c>
    </row>
    <row r="20" spans="1:6" x14ac:dyDescent="0.25">
      <c r="A20" s="219"/>
      <c r="B20" s="54" t="s">
        <v>17</v>
      </c>
      <c r="C20" s="43"/>
    </row>
    <row r="21" spans="1:6" ht="13.5" x14ac:dyDescent="0.25">
      <c r="A21" s="221" t="s">
        <v>18</v>
      </c>
      <c r="B21" s="221"/>
      <c r="C21" s="43"/>
      <c r="D21" s="7">
        <v>2563177736</v>
      </c>
      <c r="E21" s="87">
        <v>1848636502</v>
      </c>
    </row>
    <row r="22" spans="1:6" x14ac:dyDescent="0.25">
      <c r="A22" s="219"/>
      <c r="B22" s="219"/>
      <c r="C22" s="219"/>
      <c r="D22" s="219"/>
      <c r="E22" s="219"/>
    </row>
    <row r="23" spans="1:6" ht="13.5" x14ac:dyDescent="0.25">
      <c r="A23" s="220" t="s">
        <v>19</v>
      </c>
      <c r="B23" s="220"/>
      <c r="C23" s="43"/>
      <c r="D23" s="116">
        <v>-311559861</v>
      </c>
      <c r="E23" s="112">
        <v>248403840</v>
      </c>
    </row>
    <row r="24" spans="1:6" x14ac:dyDescent="0.25">
      <c r="B24" s="54" t="s">
        <v>20</v>
      </c>
      <c r="C24" s="43">
        <v>9</v>
      </c>
      <c r="D24" s="116">
        <v>147339.07</v>
      </c>
      <c r="E24" s="112">
        <v>14037899</v>
      </c>
    </row>
    <row r="25" spans="1:6" ht="13.5" x14ac:dyDescent="0.25">
      <c r="A25" s="221" t="s">
        <v>21</v>
      </c>
      <c r="B25" s="221"/>
      <c r="C25" s="43"/>
      <c r="D25" s="117">
        <v>-311707200</v>
      </c>
      <c r="E25" s="118">
        <v>234365910</v>
      </c>
    </row>
    <row r="26" spans="1:6" ht="13.5" x14ac:dyDescent="0.25">
      <c r="A26" s="221" t="s">
        <v>22</v>
      </c>
      <c r="B26" s="221"/>
      <c r="C26" s="43"/>
      <c r="D26" s="117">
        <v>-311707200</v>
      </c>
      <c r="E26" s="118">
        <v>234365910</v>
      </c>
    </row>
    <row r="27" spans="1:6" ht="13.5" x14ac:dyDescent="0.25">
      <c r="A27" s="222" t="s">
        <v>23</v>
      </c>
      <c r="B27" s="222"/>
      <c r="C27" s="120"/>
      <c r="D27" s="121">
        <v>-311707200</v>
      </c>
      <c r="E27" s="122">
        <v>234365910</v>
      </c>
    </row>
    <row r="28" spans="1:6" x14ac:dyDescent="0.25">
      <c r="A28" s="139"/>
      <c r="B28" s="168"/>
      <c r="C28" s="140"/>
      <c r="D28" s="169"/>
      <c r="E28" s="170"/>
      <c r="F28" s="119"/>
    </row>
    <row r="29" spans="1:6" x14ac:dyDescent="0.25">
      <c r="A29" s="143"/>
      <c r="B29" s="6"/>
      <c r="C29" s="4"/>
      <c r="D29" s="3"/>
      <c r="E29" s="171"/>
      <c r="F29" s="119"/>
    </row>
    <row r="30" spans="1:6" x14ac:dyDescent="0.25">
      <c r="A30" s="143"/>
      <c r="B30" s="6"/>
      <c r="C30" s="4"/>
      <c r="D30" s="3"/>
      <c r="E30" s="171"/>
      <c r="F30" s="119"/>
    </row>
    <row r="31" spans="1:6" ht="13.5" x14ac:dyDescent="0.25">
      <c r="A31" s="143"/>
      <c r="B31" s="5" t="s">
        <v>24</v>
      </c>
      <c r="C31" s="4"/>
      <c r="D31" s="3"/>
      <c r="E31" s="171"/>
      <c r="F31" s="119"/>
    </row>
    <row r="32" spans="1:6" x14ac:dyDescent="0.25">
      <c r="A32" s="143"/>
      <c r="B32" s="6" t="s">
        <v>321</v>
      </c>
      <c r="C32" s="4"/>
      <c r="D32" s="3"/>
      <c r="E32" s="171"/>
      <c r="F32" s="119"/>
    </row>
    <row r="33" spans="1:6" x14ac:dyDescent="0.25">
      <c r="A33" s="172"/>
      <c r="B33" s="173" t="s">
        <v>27</v>
      </c>
      <c r="C33" s="145"/>
      <c r="D33" s="174"/>
      <c r="E33" s="175"/>
      <c r="F33" s="119"/>
    </row>
    <row r="34" spans="1:6" x14ac:dyDescent="0.25">
      <c r="A34" s="123"/>
      <c r="B34" s="124"/>
      <c r="C34" s="123"/>
      <c r="D34" s="125"/>
      <c r="E34" s="125"/>
    </row>
  </sheetData>
  <mergeCells count="17">
    <mergeCell ref="A21:B21"/>
    <mergeCell ref="A1:E1"/>
    <mergeCell ref="A2:E2"/>
    <mergeCell ref="A4:E4"/>
    <mergeCell ref="A5:B5"/>
    <mergeCell ref="A6:B6"/>
    <mergeCell ref="A3:E3"/>
    <mergeCell ref="A7:A12"/>
    <mergeCell ref="A13:B13"/>
    <mergeCell ref="A14:E14"/>
    <mergeCell ref="A15:B15"/>
    <mergeCell ref="A16:A20"/>
    <mergeCell ref="A22:E22"/>
    <mergeCell ref="A23:B23"/>
    <mergeCell ref="A25:B25"/>
    <mergeCell ref="A26:B26"/>
    <mergeCell ref="A27:B27"/>
  </mergeCells>
  <pageMargins left="0.25" right="0.25" top="0.75" bottom="0.75" header="0.3" footer="0.3"/>
  <pageSetup paperSize="9" orientation="portrait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9ECD5-9976-4382-B3E4-860342BD2FBA}">
  <sheetPr>
    <tabColor theme="9" tint="-0.249977111117893"/>
  </sheetPr>
  <dimension ref="A1:G47"/>
  <sheetViews>
    <sheetView showGridLines="0" topLeftCell="A28" zoomScaleNormal="100" zoomScaleSheetLayoutView="100" workbookViewId="0">
      <selection sqref="A1:F46"/>
    </sheetView>
  </sheetViews>
  <sheetFormatPr defaultColWidth="9.140625" defaultRowHeight="12.75" x14ac:dyDescent="0.25"/>
  <cols>
    <col min="1" max="1" width="29.7109375" style="13" customWidth="1"/>
    <col min="2" max="2" width="7.85546875" style="82" customWidth="1"/>
    <col min="3" max="3" width="17.5703125" style="26" bestFit="1" customWidth="1"/>
    <col min="4" max="4" width="21.42578125" style="26" bestFit="1" customWidth="1"/>
    <col min="5" max="5" width="18" style="26" bestFit="1" customWidth="1"/>
    <col min="6" max="6" width="22.140625" style="26" bestFit="1" customWidth="1"/>
    <col min="7" max="16384" width="9.140625" style="13"/>
  </cols>
  <sheetData>
    <row r="1" spans="1:6" ht="13.5" x14ac:dyDescent="0.25">
      <c r="A1" s="223" t="s">
        <v>3</v>
      </c>
      <c r="B1" s="223"/>
      <c r="C1" s="223"/>
      <c r="D1" s="223"/>
      <c r="E1" s="223"/>
      <c r="F1" s="223"/>
    </row>
    <row r="2" spans="1:6" ht="13.5" x14ac:dyDescent="0.25">
      <c r="A2" s="229" t="str">
        <f>[1]SOFPe!A2:F2</f>
        <v>Financial Statements for the Year Ended 31 December, 2021</v>
      </c>
      <c r="B2" s="229"/>
      <c r="C2" s="229"/>
      <c r="D2" s="229"/>
      <c r="E2" s="229"/>
      <c r="F2" s="229"/>
    </row>
    <row r="3" spans="1:6" ht="13.5" x14ac:dyDescent="0.25">
      <c r="A3" s="229" t="s">
        <v>28</v>
      </c>
      <c r="B3" s="229"/>
      <c r="C3" s="229"/>
      <c r="D3" s="229"/>
      <c r="E3" s="229"/>
      <c r="F3" s="229"/>
    </row>
    <row r="4" spans="1:6" x14ac:dyDescent="0.25">
      <c r="A4" s="230"/>
      <c r="B4" s="230"/>
      <c r="C4" s="230"/>
      <c r="D4" s="230"/>
      <c r="E4" s="230"/>
      <c r="F4" s="230"/>
    </row>
    <row r="5" spans="1:6" ht="13.5" x14ac:dyDescent="0.25">
      <c r="A5" s="231" t="s">
        <v>29</v>
      </c>
      <c r="B5" s="84" t="s">
        <v>1</v>
      </c>
      <c r="C5" s="232" t="s">
        <v>296</v>
      </c>
      <c r="D5" s="233"/>
      <c r="E5" s="233" t="str">
        <f>[1]SOFPe!F5</f>
        <v>Year Ended 31st 
December 2020</v>
      </c>
      <c r="F5" s="233"/>
    </row>
    <row r="6" spans="1:6" ht="13.5" x14ac:dyDescent="0.25">
      <c r="A6" s="231"/>
      <c r="B6" s="84"/>
      <c r="D6" s="36"/>
      <c r="F6" s="36"/>
    </row>
    <row r="7" spans="1:6" ht="13.5" x14ac:dyDescent="0.25">
      <c r="A7" s="17" t="s">
        <v>30</v>
      </c>
      <c r="B7" s="84"/>
      <c r="C7" s="85"/>
      <c r="D7" s="83"/>
      <c r="F7" s="36"/>
    </row>
    <row r="8" spans="1:6" x14ac:dyDescent="0.2">
      <c r="A8" s="89" t="s">
        <v>31</v>
      </c>
      <c r="B8" s="92">
        <v>10</v>
      </c>
      <c r="C8" s="91">
        <v>5025536</v>
      </c>
      <c r="D8" s="91"/>
      <c r="E8" s="91">
        <v>10111367</v>
      </c>
      <c r="F8" s="91"/>
    </row>
    <row r="9" spans="1:6" x14ac:dyDescent="0.2">
      <c r="A9" s="89" t="s">
        <v>252</v>
      </c>
      <c r="B9" s="92"/>
      <c r="C9" s="91">
        <v>0</v>
      </c>
      <c r="D9" s="91"/>
      <c r="E9" s="91">
        <v>192386985</v>
      </c>
      <c r="F9" s="91"/>
    </row>
    <row r="10" spans="1:6" x14ac:dyDescent="0.2">
      <c r="A10" s="89" t="s">
        <v>253</v>
      </c>
      <c r="B10" s="92"/>
      <c r="C10" s="112">
        <v>0</v>
      </c>
      <c r="D10" s="91"/>
      <c r="E10" s="112"/>
      <c r="F10" s="91"/>
    </row>
    <row r="11" spans="1:6" ht="13.5" x14ac:dyDescent="0.25">
      <c r="A11" s="90" t="s">
        <v>32</v>
      </c>
      <c r="B11" s="93"/>
      <c r="C11" s="91"/>
      <c r="D11" s="94">
        <v>5025536</v>
      </c>
      <c r="E11" s="91"/>
      <c r="F11" s="94">
        <v>202498352</v>
      </c>
    </row>
    <row r="12" spans="1:6" x14ac:dyDescent="0.2">
      <c r="A12" s="224"/>
      <c r="B12" s="224"/>
      <c r="C12" s="224"/>
      <c r="D12" s="224"/>
      <c r="E12" s="224"/>
      <c r="F12" s="224"/>
    </row>
    <row r="13" spans="1:6" ht="13.5" x14ac:dyDescent="0.25">
      <c r="A13" s="90" t="s">
        <v>33</v>
      </c>
      <c r="B13" s="93"/>
      <c r="C13" s="91"/>
      <c r="D13" s="94"/>
      <c r="E13" s="91"/>
      <c r="F13" s="94"/>
    </row>
    <row r="14" spans="1:6" x14ac:dyDescent="0.2">
      <c r="A14" s="89" t="s">
        <v>34</v>
      </c>
      <c r="B14" s="92"/>
      <c r="C14" s="91">
        <v>0</v>
      </c>
      <c r="D14" s="91"/>
      <c r="E14" s="91">
        <v>0</v>
      </c>
      <c r="F14" s="91"/>
    </row>
    <row r="15" spans="1:6" x14ac:dyDescent="0.2">
      <c r="A15" s="89" t="s">
        <v>35</v>
      </c>
      <c r="B15" s="92"/>
      <c r="C15" s="91">
        <v>0</v>
      </c>
      <c r="D15" s="91"/>
      <c r="E15" s="91">
        <v>0</v>
      </c>
      <c r="F15" s="91"/>
    </row>
    <row r="16" spans="1:6" x14ac:dyDescent="0.2">
      <c r="A16" s="89" t="s">
        <v>254</v>
      </c>
      <c r="B16" s="92">
        <v>8</v>
      </c>
      <c r="C16" s="112">
        <v>3441045768</v>
      </c>
      <c r="D16" s="91"/>
      <c r="E16" s="112">
        <v>3352682809</v>
      </c>
      <c r="F16" s="91"/>
    </row>
    <row r="17" spans="1:6" x14ac:dyDescent="0.2">
      <c r="A17" s="89" t="s">
        <v>36</v>
      </c>
      <c r="B17" s="92"/>
      <c r="C17" s="91">
        <v>0</v>
      </c>
      <c r="D17" s="91"/>
      <c r="E17" s="91">
        <v>0</v>
      </c>
      <c r="F17" s="91"/>
    </row>
    <row r="18" spans="1:6" ht="13.5" x14ac:dyDescent="0.25">
      <c r="A18" s="90" t="s">
        <v>37</v>
      </c>
      <c r="B18" s="93"/>
      <c r="C18" s="91"/>
      <c r="D18" s="94">
        <v>3441045768</v>
      </c>
      <c r="E18" s="91"/>
      <c r="F18" s="94">
        <v>3352682809</v>
      </c>
    </row>
    <row r="19" spans="1:6" x14ac:dyDescent="0.2">
      <c r="A19" s="224"/>
      <c r="B19" s="224"/>
      <c r="C19" s="224"/>
      <c r="D19" s="224"/>
      <c r="E19" s="224"/>
      <c r="F19" s="224"/>
    </row>
    <row r="20" spans="1:6" ht="13.5" x14ac:dyDescent="0.25">
      <c r="A20" s="90" t="s">
        <v>38</v>
      </c>
      <c r="B20" s="93"/>
      <c r="C20" s="91"/>
      <c r="D20" s="94">
        <v>3446071304</v>
      </c>
      <c r="E20" s="91"/>
      <c r="F20" s="94">
        <v>3555181161</v>
      </c>
    </row>
    <row r="21" spans="1:6" x14ac:dyDescent="0.2">
      <c r="A21" s="224"/>
      <c r="B21" s="224"/>
      <c r="C21" s="224"/>
      <c r="D21" s="224"/>
      <c r="E21" s="224"/>
      <c r="F21" s="224"/>
    </row>
    <row r="22" spans="1:6" ht="13.5" x14ac:dyDescent="0.25">
      <c r="A22" s="90" t="s">
        <v>39</v>
      </c>
      <c r="B22" s="93"/>
      <c r="C22" s="91"/>
      <c r="D22" s="94"/>
      <c r="E22" s="91"/>
      <c r="F22" s="94"/>
    </row>
    <row r="23" spans="1:6" ht="13.5" x14ac:dyDescent="0.25">
      <c r="A23" s="90" t="s">
        <v>40</v>
      </c>
      <c r="B23" s="93"/>
      <c r="C23" s="91"/>
      <c r="D23" s="94"/>
      <c r="E23" s="91"/>
      <c r="F23" s="94"/>
    </row>
    <row r="24" spans="1:6" x14ac:dyDescent="0.2">
      <c r="A24" s="89" t="s">
        <v>41</v>
      </c>
      <c r="B24" s="92">
        <v>11</v>
      </c>
      <c r="C24" s="112">
        <v>6889022628</v>
      </c>
      <c r="D24" s="91"/>
      <c r="E24" s="112">
        <v>6676517195</v>
      </c>
      <c r="F24" s="91"/>
    </row>
    <row r="25" spans="1:6" x14ac:dyDescent="0.2">
      <c r="A25" s="89" t="s">
        <v>42</v>
      </c>
      <c r="B25" s="92"/>
      <c r="C25" s="91">
        <v>0</v>
      </c>
      <c r="D25" s="91"/>
      <c r="E25" s="113"/>
      <c r="F25" s="91"/>
    </row>
    <row r="26" spans="1:6" x14ac:dyDescent="0.2">
      <c r="A26" s="89" t="s">
        <v>43</v>
      </c>
      <c r="B26" s="92"/>
      <c r="C26" s="91">
        <v>0</v>
      </c>
      <c r="D26" s="91"/>
      <c r="E26" s="91">
        <v>0</v>
      </c>
      <c r="F26" s="91"/>
    </row>
    <row r="27" spans="1:6" ht="13.5" x14ac:dyDescent="0.25">
      <c r="A27" s="90" t="s">
        <v>44</v>
      </c>
      <c r="B27" s="93"/>
      <c r="C27" s="91"/>
      <c r="D27" s="112">
        <v>6889022628</v>
      </c>
      <c r="E27" s="91"/>
      <c r="F27" s="112">
        <v>6676517195</v>
      </c>
    </row>
    <row r="28" spans="1:6" x14ac:dyDescent="0.2">
      <c r="A28" s="224"/>
      <c r="B28" s="224"/>
      <c r="C28" s="224"/>
      <c r="D28" s="224"/>
      <c r="E28" s="224"/>
      <c r="F28" s="224"/>
    </row>
    <row r="29" spans="1:6" ht="13.5" x14ac:dyDescent="0.25">
      <c r="A29" s="90" t="s">
        <v>45</v>
      </c>
      <c r="B29" s="93"/>
      <c r="C29" s="91"/>
      <c r="D29" s="91"/>
      <c r="E29" s="91"/>
      <c r="F29" s="94"/>
    </row>
    <row r="30" spans="1:6" x14ac:dyDescent="0.2">
      <c r="A30" s="89" t="s">
        <v>255</v>
      </c>
      <c r="B30" s="92"/>
      <c r="C30" s="91">
        <v>0</v>
      </c>
      <c r="D30" s="91"/>
      <c r="E30" s="91">
        <v>0</v>
      </c>
      <c r="F30" s="91"/>
    </row>
    <row r="31" spans="1:6" ht="13.5" x14ac:dyDescent="0.25">
      <c r="A31" s="90" t="s">
        <v>46</v>
      </c>
      <c r="B31" s="93"/>
      <c r="C31" s="91"/>
      <c r="D31" s="94">
        <v>0</v>
      </c>
      <c r="E31" s="91"/>
      <c r="F31" s="94">
        <v>0</v>
      </c>
    </row>
    <row r="32" spans="1:6" x14ac:dyDescent="0.2">
      <c r="A32" s="224"/>
      <c r="B32" s="224"/>
      <c r="C32" s="224"/>
      <c r="D32" s="224"/>
      <c r="E32" s="224"/>
      <c r="F32" s="224"/>
    </row>
    <row r="33" spans="1:7" ht="13.5" x14ac:dyDescent="0.25">
      <c r="A33" s="90" t="s">
        <v>47</v>
      </c>
      <c r="B33" s="93"/>
      <c r="C33" s="91"/>
      <c r="D33" s="112">
        <v>6889022628</v>
      </c>
      <c r="E33" s="91"/>
      <c r="F33" s="112">
        <v>6676517195</v>
      </c>
    </row>
    <row r="34" spans="1:7" x14ac:dyDescent="0.2">
      <c r="A34" s="224"/>
      <c r="B34" s="224"/>
      <c r="C34" s="224"/>
      <c r="D34" s="224"/>
      <c r="E34" s="224"/>
      <c r="F34" s="224"/>
    </row>
    <row r="35" spans="1:7" ht="13.5" x14ac:dyDescent="0.25">
      <c r="A35" s="90" t="s">
        <v>256</v>
      </c>
      <c r="B35" s="93"/>
      <c r="C35" s="91"/>
      <c r="D35" s="114">
        <v>-3442951324</v>
      </c>
      <c r="E35" s="91"/>
      <c r="F35" s="114">
        <v>-3121336034</v>
      </c>
    </row>
    <row r="36" spans="1:7" x14ac:dyDescent="0.2">
      <c r="A36" s="224"/>
      <c r="B36" s="224"/>
      <c r="C36" s="224"/>
      <c r="D36" s="224"/>
      <c r="E36" s="224"/>
      <c r="F36" s="224"/>
    </row>
    <row r="37" spans="1:7" ht="13.5" x14ac:dyDescent="0.25">
      <c r="A37" s="90" t="s">
        <v>48</v>
      </c>
      <c r="B37" s="93"/>
      <c r="C37" s="91"/>
      <c r="D37" s="91"/>
      <c r="E37" s="91"/>
      <c r="F37" s="94"/>
    </row>
    <row r="38" spans="1:7" x14ac:dyDescent="0.2">
      <c r="A38" s="89" t="s">
        <v>257</v>
      </c>
      <c r="B38" s="92">
        <v>12</v>
      </c>
      <c r="C38" s="115">
        <v>-3131244124</v>
      </c>
      <c r="D38" s="115"/>
      <c r="E38" s="115">
        <v>-3355700944</v>
      </c>
      <c r="F38" s="115"/>
    </row>
    <row r="39" spans="1:7" x14ac:dyDescent="0.2">
      <c r="A39" s="89" t="s">
        <v>50</v>
      </c>
      <c r="B39" s="92"/>
      <c r="C39" s="115">
        <v>-311707200</v>
      </c>
      <c r="D39" s="115"/>
      <c r="E39" s="115">
        <v>234364910</v>
      </c>
      <c r="F39" s="115"/>
    </row>
    <row r="40" spans="1:7" ht="13.5" x14ac:dyDescent="0.25">
      <c r="A40" s="127" t="s">
        <v>258</v>
      </c>
      <c r="B40" s="128"/>
      <c r="C40" s="129"/>
      <c r="D40" s="130">
        <v>-3442951324</v>
      </c>
      <c r="E40" s="130"/>
      <c r="F40" s="130">
        <v>-3121336034</v>
      </c>
    </row>
    <row r="41" spans="1:7" ht="13.5" x14ac:dyDescent="0.25">
      <c r="A41" s="159"/>
      <c r="B41" s="160"/>
      <c r="C41" s="161"/>
      <c r="D41" s="162"/>
      <c r="E41" s="162"/>
      <c r="F41" s="163"/>
      <c r="G41" s="126"/>
    </row>
    <row r="42" spans="1:7" ht="13.5" x14ac:dyDescent="0.25">
      <c r="A42" s="164"/>
      <c r="B42" s="12"/>
      <c r="C42" s="9"/>
      <c r="D42" s="10"/>
      <c r="E42" s="10"/>
      <c r="F42" s="165"/>
      <c r="G42" s="126"/>
    </row>
    <row r="43" spans="1:7" x14ac:dyDescent="0.25">
      <c r="A43" s="154"/>
      <c r="B43" s="11"/>
      <c r="C43" s="9"/>
      <c r="D43" s="225"/>
      <c r="E43" s="225"/>
      <c r="F43" s="226"/>
      <c r="G43" s="126"/>
    </row>
    <row r="44" spans="1:7" ht="13.5" x14ac:dyDescent="0.25">
      <c r="A44" s="147" t="s">
        <v>24</v>
      </c>
      <c r="B44" s="11"/>
      <c r="C44" s="9"/>
      <c r="D44" s="9"/>
      <c r="E44" s="9"/>
      <c r="F44" s="166"/>
      <c r="G44" s="126"/>
    </row>
    <row r="45" spans="1:7" ht="14.25" customHeight="1" x14ac:dyDescent="0.25">
      <c r="A45" s="227" t="s">
        <v>321</v>
      </c>
      <c r="B45" s="228"/>
      <c r="C45" s="228"/>
      <c r="D45" s="9"/>
      <c r="E45" s="9"/>
      <c r="F45" s="166"/>
      <c r="G45" s="126"/>
    </row>
    <row r="46" spans="1:7" x14ac:dyDescent="0.25">
      <c r="A46" s="156" t="s">
        <v>27</v>
      </c>
      <c r="B46" s="149"/>
      <c r="C46" s="150"/>
      <c r="D46" s="150"/>
      <c r="E46" s="150"/>
      <c r="F46" s="167"/>
      <c r="G46" s="126"/>
    </row>
    <row r="47" spans="1:7" x14ac:dyDescent="0.25">
      <c r="A47" s="131"/>
      <c r="B47" s="132"/>
      <c r="C47" s="133"/>
      <c r="D47" s="133"/>
      <c r="E47" s="133"/>
      <c r="F47" s="133"/>
    </row>
  </sheetData>
  <mergeCells count="16">
    <mergeCell ref="A1:F1"/>
    <mergeCell ref="A2:F2"/>
    <mergeCell ref="A3:F3"/>
    <mergeCell ref="A4:F4"/>
    <mergeCell ref="A5:A6"/>
    <mergeCell ref="C5:D5"/>
    <mergeCell ref="E5:F5"/>
    <mergeCell ref="A36:F36"/>
    <mergeCell ref="D43:F43"/>
    <mergeCell ref="A45:C45"/>
    <mergeCell ref="A12:F12"/>
    <mergeCell ref="A19:F19"/>
    <mergeCell ref="A21:F21"/>
    <mergeCell ref="A28:F28"/>
    <mergeCell ref="A32:F32"/>
    <mergeCell ref="A34:F34"/>
  </mergeCells>
  <pageMargins left="0.7" right="0.7" top="0.75" bottom="0.75" header="0.3" footer="0.3"/>
  <pageSetup paperSize="9" scale="6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354D11-BFE3-4855-8054-2299E3DAC2DE}">
  <sheetPr>
    <tabColor theme="9" tint="-0.249977111117893"/>
  </sheetPr>
  <dimension ref="A1:F22"/>
  <sheetViews>
    <sheetView showGridLines="0" topLeftCell="A6" zoomScaleNormal="100" zoomScaleSheetLayoutView="112" workbookViewId="0">
      <selection sqref="A1:D21"/>
    </sheetView>
  </sheetViews>
  <sheetFormatPr defaultColWidth="9.140625" defaultRowHeight="12.75" x14ac:dyDescent="0.25"/>
  <cols>
    <col min="1" max="1" width="38.85546875" style="13" bestFit="1" customWidth="1"/>
    <col min="2" max="2" width="17.140625" style="13" bestFit="1" customWidth="1"/>
    <col min="3" max="3" width="14.7109375" style="13" bestFit="1" customWidth="1"/>
    <col min="4" max="4" width="16.42578125" style="13" bestFit="1" customWidth="1"/>
    <col min="5" max="5" width="9.140625" style="13"/>
    <col min="6" max="6" width="22.140625" style="13" customWidth="1"/>
    <col min="7" max="16384" width="9.140625" style="13"/>
  </cols>
  <sheetData>
    <row r="1" spans="1:6" ht="13.5" x14ac:dyDescent="0.25">
      <c r="A1" s="223" t="s">
        <v>3</v>
      </c>
      <c r="B1" s="223"/>
      <c r="C1" s="223"/>
      <c r="D1" s="223"/>
    </row>
    <row r="2" spans="1:6" ht="13.5" x14ac:dyDescent="0.25">
      <c r="A2" s="229" t="str">
        <f>[1]SOFPo!A2:F2</f>
        <v>Financial Statements for the Year Ended 31 December, 2021</v>
      </c>
      <c r="B2" s="229"/>
      <c r="C2" s="229"/>
      <c r="D2" s="229"/>
    </row>
    <row r="3" spans="1:6" ht="13.5" x14ac:dyDescent="0.25">
      <c r="A3" s="229" t="s">
        <v>51</v>
      </c>
      <c r="B3" s="229"/>
      <c r="C3" s="229"/>
      <c r="D3" s="229"/>
    </row>
    <row r="4" spans="1:6" ht="13.5" x14ac:dyDescent="0.25">
      <c r="A4" s="229"/>
      <c r="B4" s="229"/>
      <c r="C4" s="229"/>
      <c r="D4" s="229"/>
    </row>
    <row r="5" spans="1:6" s="17" customFormat="1" ht="40.5" x14ac:dyDescent="0.25">
      <c r="A5" s="17" t="s">
        <v>52</v>
      </c>
      <c r="B5" s="14" t="s">
        <v>49</v>
      </c>
      <c r="C5" s="15" t="s">
        <v>259</v>
      </c>
      <c r="D5" s="14" t="s">
        <v>53</v>
      </c>
    </row>
    <row r="6" spans="1:6" s="17" customFormat="1" ht="13.5" x14ac:dyDescent="0.25">
      <c r="A6" s="17" t="s">
        <v>260</v>
      </c>
      <c r="B6" s="17">
        <f>pos!E38</f>
        <v>-3355700944</v>
      </c>
      <c r="C6" s="17">
        <f>pos!E39</f>
        <v>234364910</v>
      </c>
      <c r="D6" s="17">
        <f>SUM(B6:C6)</f>
        <v>-3121336034</v>
      </c>
    </row>
    <row r="7" spans="1:6" x14ac:dyDescent="0.25">
      <c r="A7" s="13" t="s">
        <v>54</v>
      </c>
      <c r="B7" s="13">
        <v>0</v>
      </c>
      <c r="C7" s="13">
        <v>0</v>
      </c>
      <c r="D7" s="13">
        <v>0</v>
      </c>
    </row>
    <row r="8" spans="1:6" x14ac:dyDescent="0.25">
      <c r="A8" s="13" t="s">
        <v>109</v>
      </c>
      <c r="B8" s="13">
        <v>0</v>
      </c>
      <c r="C8" s="13">
        <v>0</v>
      </c>
      <c r="D8" s="13">
        <v>0</v>
      </c>
    </row>
    <row r="9" spans="1:6" x14ac:dyDescent="0.25">
      <c r="A9" s="13" t="s">
        <v>55</v>
      </c>
      <c r="B9" s="13">
        <v>0</v>
      </c>
    </row>
    <row r="10" spans="1:6" s="17" customFormat="1" ht="13.5" x14ac:dyDescent="0.25">
      <c r="A10" s="17" t="s">
        <v>261</v>
      </c>
      <c r="B10" s="17">
        <f>B6</f>
        <v>-3355700944</v>
      </c>
      <c r="C10" s="17">
        <f t="shared" ref="C10:D10" si="0">C6</f>
        <v>234364910</v>
      </c>
      <c r="D10" s="17">
        <f t="shared" si="0"/>
        <v>-3121336034</v>
      </c>
      <c r="F10" s="13"/>
    </row>
    <row r="11" spans="1:6" x14ac:dyDescent="0.25">
      <c r="A11" s="13" t="s">
        <v>54</v>
      </c>
      <c r="B11" s="13">
        <v>0</v>
      </c>
      <c r="C11" s="13">
        <v>0</v>
      </c>
      <c r="D11" s="13">
        <v>0</v>
      </c>
    </row>
    <row r="12" spans="1:6" x14ac:dyDescent="0.25">
      <c r="A12" s="13" t="s">
        <v>109</v>
      </c>
      <c r="B12" s="13">
        <v>0</v>
      </c>
      <c r="C12" s="13">
        <v>0</v>
      </c>
      <c r="D12" s="13">
        <v>0</v>
      </c>
    </row>
    <row r="13" spans="1:6" x14ac:dyDescent="0.25">
      <c r="A13" s="13" t="s">
        <v>57</v>
      </c>
      <c r="B13" s="13">
        <v>0</v>
      </c>
      <c r="C13" s="13">
        <f>pos!C39</f>
        <v>-311707200</v>
      </c>
      <c r="D13" s="13">
        <f>C13</f>
        <v>-311707200</v>
      </c>
    </row>
    <row r="14" spans="1:6" x14ac:dyDescent="0.25">
      <c r="A14" s="13" t="s">
        <v>352</v>
      </c>
      <c r="B14" s="13">
        <f>pos!C38</f>
        <v>-3131244124</v>
      </c>
      <c r="D14" s="13">
        <f>B14+C14</f>
        <v>-3131244124</v>
      </c>
    </row>
    <row r="15" spans="1:6" s="17" customFormat="1" ht="13.5" x14ac:dyDescent="0.25">
      <c r="A15" s="134" t="s">
        <v>58</v>
      </c>
      <c r="B15" s="134">
        <f>B14</f>
        <v>-3131244124</v>
      </c>
      <c r="C15" s="134">
        <f>C13</f>
        <v>-311707200</v>
      </c>
      <c r="D15" s="134">
        <f>SUM(D13:D14)</f>
        <v>-3442951324</v>
      </c>
      <c r="F15" s="13"/>
    </row>
    <row r="16" spans="1:6" x14ac:dyDescent="0.25">
      <c r="A16" s="151"/>
      <c r="B16" s="152"/>
      <c r="C16" s="152"/>
      <c r="D16" s="153"/>
      <c r="E16" s="126"/>
    </row>
    <row r="17" spans="1:5" x14ac:dyDescent="0.25">
      <c r="A17" s="154"/>
      <c r="B17" s="8"/>
      <c r="C17" s="8"/>
      <c r="D17" s="155"/>
      <c r="E17" s="126"/>
    </row>
    <row r="18" spans="1:5" x14ac:dyDescent="0.25">
      <c r="A18" s="154"/>
      <c r="B18" s="8"/>
      <c r="C18" s="8"/>
      <c r="D18" s="155"/>
      <c r="E18" s="126"/>
    </row>
    <row r="19" spans="1:5" ht="13.5" x14ac:dyDescent="0.25">
      <c r="A19" s="147" t="s">
        <v>24</v>
      </c>
      <c r="B19" s="8"/>
      <c r="C19" s="8"/>
      <c r="D19" s="155"/>
      <c r="E19" s="126"/>
    </row>
    <row r="20" spans="1:5" x14ac:dyDescent="0.25">
      <c r="A20" s="227" t="s">
        <v>321</v>
      </c>
      <c r="B20" s="228"/>
      <c r="C20" s="8"/>
      <c r="D20" s="155"/>
      <c r="E20" s="126"/>
    </row>
    <row r="21" spans="1:5" x14ac:dyDescent="0.25">
      <c r="A21" s="156" t="s">
        <v>27</v>
      </c>
      <c r="B21" s="157"/>
      <c r="C21" s="157"/>
      <c r="D21" s="158"/>
      <c r="E21" s="126"/>
    </row>
    <row r="22" spans="1:5" x14ac:dyDescent="0.25">
      <c r="A22" s="131"/>
      <c r="B22" s="131"/>
      <c r="C22" s="131"/>
      <c r="D22" s="131"/>
    </row>
  </sheetData>
  <mergeCells count="5">
    <mergeCell ref="A1:D1"/>
    <mergeCell ref="A2:D2"/>
    <mergeCell ref="A3:D3"/>
    <mergeCell ref="A4:D4"/>
    <mergeCell ref="A20:B20"/>
  </mergeCells>
  <pageMargins left="0.7" right="0.7" top="0.75" bottom="0.75" header="0.3" footer="0.3"/>
  <pageSetup paperSize="9" scale="64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48"/>
  <sheetViews>
    <sheetView showGridLines="0" topLeftCell="A9" workbookViewId="0">
      <selection activeCell="D18" sqref="D18"/>
    </sheetView>
  </sheetViews>
  <sheetFormatPr defaultRowHeight="12.75" x14ac:dyDescent="0.25"/>
  <cols>
    <col min="1" max="1" width="42.5703125" style="39" bestFit="1" customWidth="1"/>
    <col min="2" max="2" width="7" style="43" bestFit="1" customWidth="1"/>
    <col min="3" max="3" width="21.7109375" style="39" customWidth="1"/>
    <col min="4" max="4" width="23.42578125" style="39" customWidth="1"/>
    <col min="5" max="7" width="9.140625" style="39"/>
    <col min="8" max="8" width="15" style="39" customWidth="1"/>
    <col min="9" max="16384" width="9.140625" style="39"/>
  </cols>
  <sheetData>
    <row r="1" spans="1:8" ht="13.5" x14ac:dyDescent="0.25">
      <c r="A1" s="223" t="s">
        <v>3</v>
      </c>
      <c r="B1" s="223"/>
      <c r="C1" s="223"/>
      <c r="D1" s="223"/>
    </row>
    <row r="2" spans="1:8" ht="13.5" x14ac:dyDescent="0.25">
      <c r="A2" s="223" t="s">
        <v>4</v>
      </c>
      <c r="B2" s="223"/>
      <c r="C2" s="223"/>
      <c r="D2" s="223"/>
    </row>
    <row r="3" spans="1:8" ht="13.5" x14ac:dyDescent="0.25">
      <c r="A3" s="223" t="s">
        <v>228</v>
      </c>
      <c r="B3" s="223"/>
      <c r="C3" s="223"/>
      <c r="D3" s="223"/>
    </row>
    <row r="4" spans="1:8" x14ac:dyDescent="0.25">
      <c r="A4" s="234"/>
      <c r="B4" s="234"/>
      <c r="C4" s="234"/>
      <c r="D4" s="234"/>
    </row>
    <row r="5" spans="1:8" s="42" customFormat="1" ht="27" x14ac:dyDescent="0.25">
      <c r="A5" s="52" t="s">
        <v>52</v>
      </c>
      <c r="B5" s="51" t="s">
        <v>1</v>
      </c>
      <c r="C5" s="32" t="s">
        <v>296</v>
      </c>
      <c r="D5" s="32" t="s">
        <v>79</v>
      </c>
    </row>
    <row r="6" spans="1:8" s="40" customFormat="1" ht="13.5" x14ac:dyDescent="0.25">
      <c r="A6" s="41" t="s">
        <v>59</v>
      </c>
      <c r="B6" s="51"/>
      <c r="C6" s="41"/>
      <c r="D6" s="41"/>
    </row>
    <row r="7" spans="1:8" s="40" customFormat="1" ht="13.5" x14ac:dyDescent="0.25">
      <c r="A7" s="41" t="s">
        <v>110</v>
      </c>
      <c r="B7" s="51"/>
      <c r="C7" s="60"/>
      <c r="D7" s="41"/>
    </row>
    <row r="8" spans="1:8" ht="18.75" customHeight="1" x14ac:dyDescent="0.25">
      <c r="A8" s="54" t="s">
        <v>60</v>
      </c>
      <c r="B8" s="43">
        <v>1</v>
      </c>
      <c r="C8" s="95">
        <v>1520645650.24</v>
      </c>
      <c r="D8" s="95">
        <v>1574342408</v>
      </c>
    </row>
    <row r="9" spans="1:8" x14ac:dyDescent="0.25">
      <c r="A9" s="54" t="s">
        <v>6</v>
      </c>
      <c r="B9" s="43">
        <v>2</v>
      </c>
      <c r="C9" s="96">
        <v>707809410.09000003</v>
      </c>
      <c r="D9" s="96">
        <v>514646942</v>
      </c>
    </row>
    <row r="10" spans="1:8" x14ac:dyDescent="0.25">
      <c r="A10" s="54" t="s">
        <v>7</v>
      </c>
      <c r="B10" s="43">
        <v>3</v>
      </c>
      <c r="C10" s="96">
        <v>22671815</v>
      </c>
      <c r="D10" s="96">
        <v>8050992</v>
      </c>
    </row>
    <row r="11" spans="1:8" x14ac:dyDescent="0.25">
      <c r="A11" s="54" t="s">
        <v>8</v>
      </c>
      <c r="B11" s="43">
        <v>4</v>
      </c>
      <c r="C11" s="96">
        <v>491000</v>
      </c>
      <c r="D11" s="97">
        <v>0</v>
      </c>
    </row>
    <row r="12" spans="1:8" x14ac:dyDescent="0.25">
      <c r="A12" s="54" t="s">
        <v>9</v>
      </c>
      <c r="B12" s="98"/>
      <c r="C12" s="99">
        <v>0</v>
      </c>
      <c r="D12" s="100">
        <v>0</v>
      </c>
    </row>
    <row r="13" spans="1:8" x14ac:dyDescent="0.25">
      <c r="A13" s="54" t="s">
        <v>10</v>
      </c>
      <c r="B13" s="98"/>
      <c r="C13" s="99">
        <v>0</v>
      </c>
      <c r="D13" s="100">
        <v>0</v>
      </c>
      <c r="H13" s="47"/>
    </row>
    <row r="14" spans="1:8" s="40" customFormat="1" ht="13.5" x14ac:dyDescent="0.25">
      <c r="A14" s="41" t="s">
        <v>61</v>
      </c>
      <c r="B14" s="101"/>
      <c r="C14" s="102">
        <v>2251617874.79</v>
      </c>
      <c r="D14" s="102">
        <v>2097040342</v>
      </c>
    </row>
    <row r="15" spans="1:8" x14ac:dyDescent="0.25">
      <c r="A15" s="54"/>
      <c r="B15" s="98"/>
      <c r="C15" s="99"/>
      <c r="D15" s="100"/>
    </row>
    <row r="16" spans="1:8" ht="13.5" x14ac:dyDescent="0.25">
      <c r="A16" s="41" t="s">
        <v>62</v>
      </c>
      <c r="B16" s="98"/>
      <c r="C16" s="99"/>
      <c r="D16" s="100"/>
    </row>
    <row r="17" spans="1:10" x14ac:dyDescent="0.25">
      <c r="A17" s="54" t="s">
        <v>13</v>
      </c>
      <c r="B17" s="43">
        <v>5</v>
      </c>
      <c r="C17" s="100">
        <v>-222606661.63999999</v>
      </c>
      <c r="D17" s="100">
        <v>-560694424</v>
      </c>
      <c r="J17" s="55"/>
    </row>
    <row r="18" spans="1:10" x14ac:dyDescent="0.25">
      <c r="A18" s="54" t="s">
        <v>14</v>
      </c>
      <c r="B18" s="43">
        <v>6</v>
      </c>
      <c r="C18" s="100">
        <v>-255280621.75</v>
      </c>
      <c r="D18" s="100">
        <v>-210932293</v>
      </c>
    </row>
    <row r="19" spans="1:10" x14ac:dyDescent="0.25">
      <c r="A19" s="54" t="s">
        <v>63</v>
      </c>
      <c r="B19" s="43">
        <v>7</v>
      </c>
      <c r="C19" s="100">
        <v>-1337624940.4000001</v>
      </c>
      <c r="D19" s="100">
        <v>-890667518</v>
      </c>
    </row>
    <row r="20" spans="1:10" x14ac:dyDescent="0.2">
      <c r="A20" s="54" t="s">
        <v>64</v>
      </c>
      <c r="B20" s="98"/>
      <c r="C20" s="103">
        <v>0</v>
      </c>
      <c r="D20" s="96">
        <v>0</v>
      </c>
    </row>
    <row r="21" spans="1:10" x14ac:dyDescent="0.25">
      <c r="A21" s="54" t="s">
        <v>65</v>
      </c>
      <c r="B21" s="98">
        <v>8</v>
      </c>
      <c r="C21" s="100">
        <v>-147339.07</v>
      </c>
      <c r="D21" s="100">
        <v>-14037899</v>
      </c>
    </row>
    <row r="22" spans="1:10" s="40" customFormat="1" ht="13.5" x14ac:dyDescent="0.25">
      <c r="A22" s="41" t="s">
        <v>66</v>
      </c>
      <c r="B22" s="101"/>
      <c r="C22" s="104">
        <v>-1815659562.8599999</v>
      </c>
      <c r="D22" s="105">
        <v>-1676332134</v>
      </c>
    </row>
    <row r="23" spans="1:10" ht="13.5" x14ac:dyDescent="0.25">
      <c r="A23" s="41" t="s">
        <v>67</v>
      </c>
      <c r="B23" s="98"/>
      <c r="C23" s="104">
        <v>435958311.93000007</v>
      </c>
      <c r="D23" s="107">
        <v>420708208</v>
      </c>
    </row>
    <row r="24" spans="1:10" x14ac:dyDescent="0.25">
      <c r="A24" s="54"/>
      <c r="B24" s="98"/>
      <c r="C24" s="99"/>
      <c r="D24" s="99"/>
    </row>
    <row r="25" spans="1:10" ht="13.5" x14ac:dyDescent="0.25">
      <c r="A25" s="41" t="s">
        <v>68</v>
      </c>
      <c r="B25" s="98"/>
      <c r="C25" s="99"/>
      <c r="D25" s="99"/>
    </row>
    <row r="26" spans="1:10" ht="13.5" x14ac:dyDescent="0.25">
      <c r="A26" s="41" t="s">
        <v>69</v>
      </c>
      <c r="B26" s="98"/>
      <c r="C26" s="99"/>
      <c r="D26" s="99"/>
    </row>
    <row r="27" spans="1:10" x14ac:dyDescent="0.25">
      <c r="A27" s="54" t="s">
        <v>70</v>
      </c>
      <c r="B27" s="98">
        <v>13</v>
      </c>
      <c r="C27" s="100">
        <v>-441046468.14999998</v>
      </c>
      <c r="D27" s="100">
        <v>-412541005</v>
      </c>
    </row>
    <row r="28" spans="1:10" x14ac:dyDescent="0.25">
      <c r="A28" s="54" t="s">
        <v>71</v>
      </c>
      <c r="B28" s="98"/>
      <c r="C28" s="100">
        <v>0</v>
      </c>
      <c r="D28" s="100"/>
    </row>
    <row r="29" spans="1:10" x14ac:dyDescent="0.25">
      <c r="A29" s="54" t="s">
        <v>72</v>
      </c>
      <c r="B29" s="98"/>
      <c r="C29" s="100">
        <v>0</v>
      </c>
      <c r="D29" s="100"/>
    </row>
    <row r="30" spans="1:10" x14ac:dyDescent="0.25">
      <c r="A30" s="54" t="s">
        <v>73</v>
      </c>
      <c r="B30" s="98"/>
      <c r="C30" s="100">
        <v>0</v>
      </c>
      <c r="D30" s="100"/>
    </row>
    <row r="31" spans="1:10" x14ac:dyDescent="0.25">
      <c r="A31" s="54" t="s">
        <v>74</v>
      </c>
      <c r="B31" s="98"/>
      <c r="C31" s="100">
        <v>0</v>
      </c>
      <c r="D31" s="100"/>
    </row>
    <row r="32" spans="1:10" ht="13.5" x14ac:dyDescent="0.25">
      <c r="A32" s="41" t="s">
        <v>75</v>
      </c>
      <c r="B32" s="98"/>
      <c r="C32" s="104">
        <v>-441046468.14999998</v>
      </c>
      <c r="D32" s="104">
        <v>-412541005</v>
      </c>
    </row>
    <row r="33" spans="1:5" ht="13.5" x14ac:dyDescent="0.2">
      <c r="A33" s="41"/>
      <c r="B33" s="98"/>
      <c r="C33" s="106"/>
      <c r="D33" s="99"/>
    </row>
    <row r="34" spans="1:5" ht="13.5" x14ac:dyDescent="0.25">
      <c r="A34" s="41" t="s">
        <v>76</v>
      </c>
      <c r="B34" s="98"/>
      <c r="C34" s="99"/>
      <c r="D34" s="99"/>
    </row>
    <row r="35" spans="1:5" ht="13.5" x14ac:dyDescent="0.25">
      <c r="A35" s="41"/>
      <c r="B35" s="98"/>
      <c r="C35" s="99"/>
      <c r="D35" s="99"/>
    </row>
    <row r="36" spans="1:5" ht="13.5" x14ac:dyDescent="0.25">
      <c r="A36" s="41" t="s">
        <v>320</v>
      </c>
      <c r="B36" s="98"/>
      <c r="C36" s="104">
        <v>0</v>
      </c>
      <c r="D36" s="104">
        <v>0</v>
      </c>
    </row>
    <row r="37" spans="1:5" x14ac:dyDescent="0.25">
      <c r="A37" s="54"/>
      <c r="B37" s="98"/>
      <c r="C37" s="99"/>
      <c r="D37" s="99"/>
    </row>
    <row r="38" spans="1:5" ht="13.5" x14ac:dyDescent="0.25">
      <c r="A38" s="41" t="s">
        <v>77</v>
      </c>
      <c r="B38" s="98"/>
      <c r="C38" s="102">
        <v>-5088156.2199999094</v>
      </c>
      <c r="D38" s="102">
        <v>8167203</v>
      </c>
    </row>
    <row r="39" spans="1:5" ht="13.5" x14ac:dyDescent="0.25">
      <c r="A39" s="41"/>
      <c r="B39" s="98"/>
      <c r="C39" s="99"/>
      <c r="D39" s="99"/>
    </row>
    <row r="40" spans="1:5" ht="13.5" x14ac:dyDescent="0.25">
      <c r="A40" s="41" t="s">
        <v>317</v>
      </c>
      <c r="B40" s="98"/>
      <c r="C40" s="104">
        <v>10113691.899999999</v>
      </c>
      <c r="D40" s="102">
        <v>-5111264</v>
      </c>
    </row>
    <row r="41" spans="1:5" ht="13.5" x14ac:dyDescent="0.25">
      <c r="A41" s="135" t="s">
        <v>78</v>
      </c>
      <c r="B41" s="136"/>
      <c r="C41" s="137">
        <v>5025535.6800000891</v>
      </c>
      <c r="D41" s="137">
        <v>10111367</v>
      </c>
    </row>
    <row r="42" spans="1:5" x14ac:dyDescent="0.25">
      <c r="A42" s="139"/>
      <c r="B42" s="141"/>
      <c r="C42" s="140"/>
      <c r="D42" s="142"/>
      <c r="E42" s="119"/>
    </row>
    <row r="43" spans="1:5" x14ac:dyDescent="0.25">
      <c r="A43" s="143"/>
      <c r="B43" s="1"/>
      <c r="C43" s="4"/>
      <c r="D43" s="144"/>
      <c r="E43" s="119"/>
    </row>
    <row r="44" spans="1:5" x14ac:dyDescent="0.25">
      <c r="A44" s="143"/>
      <c r="B44" s="1"/>
      <c r="C44" s="2"/>
      <c r="D44" s="144"/>
      <c r="E44" s="119"/>
    </row>
    <row r="45" spans="1:5" ht="13.5" x14ac:dyDescent="0.25">
      <c r="A45" s="147" t="s">
        <v>24</v>
      </c>
      <c r="B45" s="11"/>
      <c r="C45" s="9"/>
      <c r="D45" s="144"/>
      <c r="E45" s="119"/>
    </row>
    <row r="46" spans="1:5" ht="13.5" x14ac:dyDescent="0.25">
      <c r="A46" s="235" t="s">
        <v>321</v>
      </c>
      <c r="B46" s="236"/>
      <c r="C46" s="236"/>
      <c r="D46" s="144"/>
      <c r="E46" s="119"/>
    </row>
    <row r="47" spans="1:5" ht="13.5" x14ac:dyDescent="0.25">
      <c r="A47" s="148" t="s">
        <v>27</v>
      </c>
      <c r="B47" s="149"/>
      <c r="C47" s="150"/>
      <c r="D47" s="146"/>
      <c r="E47" s="119"/>
    </row>
    <row r="48" spans="1:5" x14ac:dyDescent="0.25">
      <c r="A48" s="123"/>
      <c r="B48" s="138"/>
      <c r="C48" s="123"/>
      <c r="D48" s="123"/>
    </row>
  </sheetData>
  <mergeCells count="5">
    <mergeCell ref="A1:D1"/>
    <mergeCell ref="A2:D2"/>
    <mergeCell ref="A3:D3"/>
    <mergeCell ref="A4:D4"/>
    <mergeCell ref="A46:C46"/>
  </mergeCells>
  <pageMargins left="0.25" right="0.25" top="0.75" bottom="0.75" header="0.3" footer="0.3"/>
  <pageSetup paperSize="9" orientation="portrait" horizontalDpi="4294967295" verticalDpi="4294967295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46"/>
  <sheetViews>
    <sheetView showGridLines="0" topLeftCell="A34" workbookViewId="0">
      <selection sqref="A1:H45"/>
    </sheetView>
  </sheetViews>
  <sheetFormatPr defaultRowHeight="12.75" x14ac:dyDescent="0.25"/>
  <cols>
    <col min="1" max="1" width="2.28515625" style="39" customWidth="1"/>
    <col min="2" max="2" width="34.28515625" style="39" bestFit="1" customWidth="1"/>
    <col min="3" max="3" width="5.140625" style="43" bestFit="1" customWidth="1"/>
    <col min="4" max="4" width="16.28515625" style="39" bestFit="1" customWidth="1"/>
    <col min="5" max="5" width="8.140625" style="39" customWidth="1"/>
    <col min="6" max="6" width="16.28515625" style="39" bestFit="1" customWidth="1"/>
    <col min="7" max="7" width="19.85546875" style="39" bestFit="1" customWidth="1"/>
    <col min="8" max="8" width="16" style="39" bestFit="1" customWidth="1"/>
    <col min="9" max="16384" width="9.140625" style="39"/>
  </cols>
  <sheetData>
    <row r="1" spans="1:8" x14ac:dyDescent="0.25">
      <c r="A1" s="241" t="s">
        <v>84</v>
      </c>
      <c r="B1" s="241"/>
      <c r="C1" s="241"/>
      <c r="D1" s="241"/>
      <c r="E1" s="241"/>
      <c r="F1" s="241"/>
      <c r="G1" s="241"/>
      <c r="H1" s="241"/>
    </row>
    <row r="2" spans="1:8" x14ac:dyDescent="0.25">
      <c r="A2" s="241" t="s">
        <v>85</v>
      </c>
      <c r="B2" s="241"/>
      <c r="C2" s="241"/>
      <c r="D2" s="241"/>
      <c r="E2" s="241"/>
      <c r="F2" s="241"/>
      <c r="G2" s="241"/>
      <c r="H2" s="241"/>
    </row>
    <row r="3" spans="1:8" x14ac:dyDescent="0.25">
      <c r="A3" s="241" t="s">
        <v>229</v>
      </c>
      <c r="B3" s="241"/>
      <c r="C3" s="241"/>
      <c r="D3" s="241"/>
      <c r="E3" s="241"/>
      <c r="F3" s="241"/>
      <c r="G3" s="241"/>
      <c r="H3" s="241"/>
    </row>
    <row r="4" spans="1:8" x14ac:dyDescent="0.25">
      <c r="A4" s="241"/>
      <c r="B4" s="241"/>
      <c r="C4" s="241"/>
      <c r="D4" s="241"/>
      <c r="E4" s="241"/>
      <c r="F4" s="241"/>
      <c r="G4" s="241"/>
      <c r="H4" s="241"/>
    </row>
    <row r="5" spans="1:8" s="53" customFormat="1" ht="48" x14ac:dyDescent="0.25">
      <c r="A5" s="244"/>
      <c r="B5" s="244"/>
      <c r="C5" s="176" t="s">
        <v>1</v>
      </c>
      <c r="D5" s="244" t="s">
        <v>80</v>
      </c>
      <c r="E5" s="244"/>
      <c r="F5" s="244"/>
      <c r="G5" s="176" t="s">
        <v>297</v>
      </c>
      <c r="H5" s="176" t="s">
        <v>354</v>
      </c>
    </row>
    <row r="6" spans="1:8" s="54" customFormat="1" ht="24" x14ac:dyDescent="0.25">
      <c r="A6" s="244" t="s">
        <v>81</v>
      </c>
      <c r="B6" s="244"/>
      <c r="C6" s="176"/>
      <c r="D6" s="176" t="s">
        <v>82</v>
      </c>
      <c r="E6" s="176" t="s">
        <v>353</v>
      </c>
      <c r="F6" s="176" t="s">
        <v>83</v>
      </c>
      <c r="G6" s="244"/>
      <c r="H6" s="244"/>
    </row>
    <row r="7" spans="1:8" x14ac:dyDescent="0.25">
      <c r="A7" s="243"/>
      <c r="B7" s="177" t="s">
        <v>86</v>
      </c>
      <c r="C7" s="178">
        <v>1</v>
      </c>
      <c r="D7" s="179">
        <v>1808360230</v>
      </c>
      <c r="E7" s="179"/>
      <c r="F7" s="179">
        <v>1808360230</v>
      </c>
      <c r="G7" s="180">
        <v>1369939772.24</v>
      </c>
      <c r="H7" s="181">
        <f>G7-F7</f>
        <v>-438420457.75999999</v>
      </c>
    </row>
    <row r="8" spans="1:8" x14ac:dyDescent="0.25">
      <c r="A8" s="243"/>
      <c r="B8" s="177" t="s">
        <v>87</v>
      </c>
      <c r="C8" s="178">
        <v>1</v>
      </c>
      <c r="D8" s="179">
        <v>0</v>
      </c>
      <c r="E8" s="179">
        <v>0</v>
      </c>
      <c r="F8" s="179"/>
      <c r="G8" s="179">
        <v>0</v>
      </c>
      <c r="H8" s="182">
        <f>G8-F8</f>
        <v>0</v>
      </c>
    </row>
    <row r="9" spans="1:8" x14ac:dyDescent="0.25">
      <c r="A9" s="243"/>
      <c r="B9" s="177" t="s">
        <v>88</v>
      </c>
      <c r="C9" s="178">
        <v>1</v>
      </c>
      <c r="D9" s="179">
        <v>0</v>
      </c>
      <c r="E9" s="179">
        <v>0</v>
      </c>
      <c r="F9" s="179">
        <v>0</v>
      </c>
      <c r="G9" s="179">
        <v>0</v>
      </c>
      <c r="H9" s="182">
        <f>G9-F9</f>
        <v>0</v>
      </c>
    </row>
    <row r="10" spans="1:8" x14ac:dyDescent="0.25">
      <c r="A10" s="243"/>
      <c r="B10" s="177" t="s">
        <v>102</v>
      </c>
      <c r="C10" s="178">
        <v>1</v>
      </c>
      <c r="D10" s="179">
        <v>0</v>
      </c>
      <c r="E10" s="179">
        <v>0</v>
      </c>
      <c r="F10" s="179">
        <v>0</v>
      </c>
      <c r="G10" s="180">
        <v>6826340.5700000003</v>
      </c>
      <c r="H10" s="181">
        <f t="shared" ref="H10:H19" si="0">G10-F10</f>
        <v>6826340.5700000003</v>
      </c>
    </row>
    <row r="11" spans="1:8" x14ac:dyDescent="0.25">
      <c r="A11" s="243"/>
      <c r="B11" s="177" t="s">
        <v>89</v>
      </c>
      <c r="C11" s="178">
        <v>1</v>
      </c>
      <c r="D11" s="179">
        <v>0</v>
      </c>
      <c r="E11" s="179">
        <v>0</v>
      </c>
      <c r="F11" s="179">
        <v>0</v>
      </c>
      <c r="G11" s="179"/>
      <c r="H11" s="182">
        <f t="shared" si="0"/>
        <v>0</v>
      </c>
    </row>
    <row r="12" spans="1:8" x14ac:dyDescent="0.25">
      <c r="A12" s="243"/>
      <c r="B12" s="177" t="s">
        <v>103</v>
      </c>
      <c r="C12" s="178">
        <v>1</v>
      </c>
      <c r="D12" s="179"/>
      <c r="E12" s="179"/>
      <c r="F12" s="179"/>
      <c r="G12" s="180">
        <v>67615838.959999993</v>
      </c>
      <c r="H12" s="181">
        <f t="shared" si="0"/>
        <v>67615838.959999993</v>
      </c>
    </row>
    <row r="13" spans="1:8" x14ac:dyDescent="0.25">
      <c r="A13" s="243"/>
      <c r="B13" s="177" t="s">
        <v>90</v>
      </c>
      <c r="C13" s="178">
        <v>1</v>
      </c>
      <c r="D13" s="179">
        <v>0</v>
      </c>
      <c r="E13" s="179">
        <v>0</v>
      </c>
      <c r="F13" s="179">
        <v>0</v>
      </c>
      <c r="G13" s="179"/>
      <c r="H13" s="182">
        <f t="shared" si="0"/>
        <v>0</v>
      </c>
    </row>
    <row r="14" spans="1:8" x14ac:dyDescent="0.25">
      <c r="A14" s="243"/>
      <c r="B14" s="177" t="s">
        <v>91</v>
      </c>
      <c r="C14" s="178">
        <v>1</v>
      </c>
      <c r="D14" s="179">
        <v>0</v>
      </c>
      <c r="E14" s="179">
        <v>0</v>
      </c>
      <c r="F14" s="179">
        <v>0</v>
      </c>
      <c r="G14" s="180">
        <v>4027334.52</v>
      </c>
      <c r="H14" s="181">
        <f t="shared" si="0"/>
        <v>4027334.52</v>
      </c>
    </row>
    <row r="15" spans="1:8" x14ac:dyDescent="0.25">
      <c r="A15" s="243"/>
      <c r="B15" s="183" t="s">
        <v>118</v>
      </c>
      <c r="C15" s="178">
        <v>1</v>
      </c>
      <c r="D15" s="179">
        <v>0</v>
      </c>
      <c r="E15" s="179">
        <v>0</v>
      </c>
      <c r="F15" s="179">
        <v>0</v>
      </c>
      <c r="G15" s="180">
        <v>81236363.409999996</v>
      </c>
      <c r="H15" s="181">
        <f t="shared" si="0"/>
        <v>81236363.409999996</v>
      </c>
    </row>
    <row r="16" spans="1:8" x14ac:dyDescent="0.25">
      <c r="A16" s="243"/>
      <c r="B16" s="177" t="s">
        <v>6</v>
      </c>
      <c r="C16" s="178">
        <v>2</v>
      </c>
      <c r="D16" s="179">
        <v>601625540</v>
      </c>
      <c r="E16" s="179">
        <v>0</v>
      </c>
      <c r="F16" s="179">
        <v>601625540</v>
      </c>
      <c r="G16" s="179">
        <v>707309411.09000003</v>
      </c>
      <c r="H16" s="181">
        <f t="shared" si="0"/>
        <v>105683871.09000003</v>
      </c>
    </row>
    <row r="17" spans="1:8" x14ac:dyDescent="0.25">
      <c r="A17" s="243"/>
      <c r="B17" s="177" t="s">
        <v>7</v>
      </c>
      <c r="C17" s="178">
        <v>3</v>
      </c>
      <c r="D17" s="179">
        <v>20190160</v>
      </c>
      <c r="E17" s="179">
        <v>0</v>
      </c>
      <c r="F17" s="179">
        <v>20190160</v>
      </c>
      <c r="G17" s="179">
        <v>20000</v>
      </c>
      <c r="H17" s="181">
        <f t="shared" si="0"/>
        <v>-20170160</v>
      </c>
    </row>
    <row r="18" spans="1:8" x14ac:dyDescent="0.25">
      <c r="A18" s="243"/>
      <c r="B18" s="177" t="s">
        <v>318</v>
      </c>
      <c r="C18" s="178">
        <v>4</v>
      </c>
      <c r="D18" s="179"/>
      <c r="E18" s="179"/>
      <c r="F18" s="179"/>
      <c r="G18" s="179">
        <f>'4'!C11</f>
        <v>491000</v>
      </c>
      <c r="H18" s="181">
        <f t="shared" si="0"/>
        <v>491000</v>
      </c>
    </row>
    <row r="19" spans="1:8" x14ac:dyDescent="0.25">
      <c r="A19" s="242" t="s">
        <v>92</v>
      </c>
      <c r="B19" s="242"/>
      <c r="C19" s="178"/>
      <c r="D19" s="184">
        <f>SUM(D7:D18)</f>
        <v>2430175930</v>
      </c>
      <c r="E19" s="184">
        <f t="shared" ref="E19:G19" si="1">SUM(E7:E18)</f>
        <v>0</v>
      </c>
      <c r="F19" s="184">
        <f t="shared" si="1"/>
        <v>2430175930</v>
      </c>
      <c r="G19" s="184">
        <f t="shared" si="1"/>
        <v>2237466060.79</v>
      </c>
      <c r="H19" s="185">
        <f t="shared" si="0"/>
        <v>-192709869.21000004</v>
      </c>
    </row>
    <row r="20" spans="1:8" x14ac:dyDescent="0.25">
      <c r="A20" s="243"/>
      <c r="B20" s="243"/>
      <c r="C20" s="243"/>
      <c r="D20" s="243"/>
      <c r="E20" s="243"/>
      <c r="F20" s="243"/>
      <c r="G20" s="243"/>
      <c r="H20" s="243"/>
    </row>
    <row r="21" spans="1:8" x14ac:dyDescent="0.25">
      <c r="A21" s="242" t="s">
        <v>93</v>
      </c>
      <c r="B21" s="242"/>
      <c r="C21" s="178"/>
      <c r="D21" s="179"/>
      <c r="E21" s="179">
        <v>0</v>
      </c>
      <c r="F21" s="179"/>
      <c r="G21" s="179"/>
      <c r="H21" s="179"/>
    </row>
    <row r="22" spans="1:8" x14ac:dyDescent="0.25">
      <c r="A22" s="178"/>
      <c r="B22" s="178"/>
      <c r="C22" s="178"/>
      <c r="D22" s="178"/>
      <c r="E22" s="178"/>
      <c r="F22" s="178"/>
      <c r="G22" s="178"/>
      <c r="H22" s="178"/>
    </row>
    <row r="23" spans="1:8" x14ac:dyDescent="0.25">
      <c r="A23" s="178"/>
      <c r="B23" s="178"/>
      <c r="C23" s="178"/>
      <c r="D23" s="178"/>
      <c r="E23" s="178"/>
      <c r="F23" s="178"/>
      <c r="G23" s="178"/>
      <c r="H23" s="178"/>
    </row>
    <row r="24" spans="1:8" x14ac:dyDescent="0.25">
      <c r="A24" s="242" t="s">
        <v>111</v>
      </c>
      <c r="B24" s="242"/>
      <c r="C24" s="178"/>
      <c r="D24" s="178"/>
      <c r="E24" s="178"/>
      <c r="F24" s="178"/>
      <c r="G24" s="178"/>
      <c r="H24" s="178"/>
    </row>
    <row r="25" spans="1:8" x14ac:dyDescent="0.25">
      <c r="A25" s="242" t="s">
        <v>11</v>
      </c>
      <c r="B25" s="242"/>
      <c r="C25" s="178"/>
      <c r="D25" s="186">
        <f>D19</f>
        <v>2430175930</v>
      </c>
      <c r="E25" s="186">
        <f t="shared" ref="E25:H25" si="2">E19</f>
        <v>0</v>
      </c>
      <c r="F25" s="186">
        <f t="shared" si="2"/>
        <v>2430175930</v>
      </c>
      <c r="G25" s="186">
        <f t="shared" si="2"/>
        <v>2237466060.79</v>
      </c>
      <c r="H25" s="186">
        <f t="shared" si="2"/>
        <v>-192709869.21000004</v>
      </c>
    </row>
    <row r="26" spans="1:8" x14ac:dyDescent="0.25">
      <c r="A26" s="242" t="s">
        <v>94</v>
      </c>
      <c r="B26" s="242"/>
      <c r="C26" s="242"/>
      <c r="D26" s="242"/>
      <c r="E26" s="242"/>
      <c r="F26" s="242"/>
      <c r="G26" s="242"/>
      <c r="H26" s="242"/>
    </row>
    <row r="27" spans="1:8" x14ac:dyDescent="0.25">
      <c r="A27" s="243"/>
      <c r="B27" s="177" t="s">
        <v>13</v>
      </c>
      <c r="C27" s="178">
        <v>1</v>
      </c>
      <c r="D27" s="179">
        <v>1520645650.24</v>
      </c>
      <c r="E27" s="179"/>
      <c r="F27" s="179">
        <v>1520645650.24</v>
      </c>
      <c r="G27" s="187">
        <f>perf!D16</f>
        <v>540776260.79999995</v>
      </c>
      <c r="H27" s="188">
        <f>F27-G27</f>
        <v>979869389.44000006</v>
      </c>
    </row>
    <row r="28" spans="1:8" x14ac:dyDescent="0.25">
      <c r="A28" s="243"/>
      <c r="B28" s="177" t="s">
        <v>14</v>
      </c>
      <c r="C28" s="178">
        <v>2</v>
      </c>
      <c r="D28" s="179">
        <v>707309411.09000003</v>
      </c>
      <c r="E28" s="179"/>
      <c r="F28" s="179">
        <v>707309411.09000003</v>
      </c>
      <c r="G28" s="187">
        <f>perf!D17</f>
        <v>528735779.19999999</v>
      </c>
      <c r="H28" s="188">
        <f t="shared" ref="H28:H31" si="3">F28-G28</f>
        <v>178573631.89000005</v>
      </c>
    </row>
    <row r="29" spans="1:8" x14ac:dyDescent="0.25">
      <c r="A29" s="243"/>
      <c r="B29" s="177" t="s">
        <v>15</v>
      </c>
      <c r="C29" s="178">
        <v>3</v>
      </c>
      <c r="D29" s="179">
        <v>22671814.460000001</v>
      </c>
      <c r="E29" s="179"/>
      <c r="F29" s="179">
        <v>22671814.460000001</v>
      </c>
      <c r="G29" s="187">
        <f>perf!D18</f>
        <v>1337624940.4000001</v>
      </c>
      <c r="H29" s="188">
        <f t="shared" si="3"/>
        <v>-1314953125.9400001</v>
      </c>
    </row>
    <row r="30" spans="1:8" x14ac:dyDescent="0.25">
      <c r="A30" s="243"/>
      <c r="B30" s="177" t="s">
        <v>20</v>
      </c>
      <c r="C30" s="178">
        <v>8</v>
      </c>
      <c r="D30" s="189">
        <v>147339.07</v>
      </c>
      <c r="E30" s="179"/>
      <c r="F30" s="189">
        <v>147339.07</v>
      </c>
      <c r="G30" s="187">
        <f>perf!D24</f>
        <v>147339.07</v>
      </c>
      <c r="H30" s="187">
        <f t="shared" si="3"/>
        <v>0</v>
      </c>
    </row>
    <row r="31" spans="1:8" x14ac:dyDescent="0.25">
      <c r="A31" s="243"/>
      <c r="B31" s="177" t="s">
        <v>17</v>
      </c>
      <c r="C31" s="178"/>
      <c r="D31" s="179">
        <v>0</v>
      </c>
      <c r="E31" s="179"/>
      <c r="F31" s="179">
        <v>0</v>
      </c>
      <c r="G31" s="179"/>
      <c r="H31" s="187">
        <f t="shared" si="3"/>
        <v>0</v>
      </c>
    </row>
    <row r="32" spans="1:8" x14ac:dyDescent="0.25">
      <c r="A32" s="242" t="s">
        <v>95</v>
      </c>
      <c r="B32" s="242"/>
      <c r="C32" s="178"/>
      <c r="D32" s="184">
        <f>SUM(D27:D31)</f>
        <v>2250774214.8600001</v>
      </c>
      <c r="E32" s="184">
        <f t="shared" ref="E32:H32" si="4">SUM(E27:E31)</f>
        <v>0</v>
      </c>
      <c r="F32" s="184">
        <f t="shared" si="4"/>
        <v>2250774214.8600001</v>
      </c>
      <c r="G32" s="184">
        <f t="shared" si="4"/>
        <v>2407284319.4700003</v>
      </c>
      <c r="H32" s="190">
        <f t="shared" si="4"/>
        <v>-156510104.6099999</v>
      </c>
    </row>
    <row r="33" spans="1:9" x14ac:dyDescent="0.25">
      <c r="A33" s="243"/>
      <c r="B33" s="243"/>
      <c r="C33" s="243"/>
      <c r="D33" s="243"/>
      <c r="E33" s="243"/>
      <c r="F33" s="243"/>
      <c r="G33" s="243"/>
      <c r="H33" s="243"/>
    </row>
    <row r="34" spans="1:9" x14ac:dyDescent="0.25">
      <c r="A34" s="242" t="s">
        <v>96</v>
      </c>
      <c r="B34" s="242"/>
      <c r="C34" s="242"/>
      <c r="D34" s="242"/>
      <c r="E34" s="242"/>
      <c r="F34" s="242"/>
      <c r="G34" s="242"/>
      <c r="H34" s="242"/>
    </row>
    <row r="35" spans="1:9" x14ac:dyDescent="0.25">
      <c r="A35" s="177"/>
      <c r="B35" s="177" t="s">
        <v>97</v>
      </c>
      <c r="C35" s="178"/>
      <c r="D35" s="189">
        <v>441046468.14999998</v>
      </c>
      <c r="E35" s="177"/>
      <c r="F35" s="189">
        <v>441046468.14999998</v>
      </c>
      <c r="G35" s="191">
        <f>socf!C27*-1</f>
        <v>441046468.14999998</v>
      </c>
      <c r="H35" s="191">
        <f>socf!D27*-1</f>
        <v>412541005</v>
      </c>
    </row>
    <row r="36" spans="1:9" x14ac:dyDescent="0.25">
      <c r="A36" s="177"/>
      <c r="B36" s="177"/>
      <c r="C36" s="178"/>
      <c r="D36" s="177"/>
      <c r="E36" s="177"/>
      <c r="F36" s="177"/>
      <c r="G36" s="177"/>
      <c r="H36" s="177"/>
    </row>
    <row r="37" spans="1:9" x14ac:dyDescent="0.25">
      <c r="A37" s="248" t="s">
        <v>98</v>
      </c>
      <c r="B37" s="248"/>
      <c r="C37" s="192"/>
      <c r="D37" s="187">
        <f>D35</f>
        <v>441046468.14999998</v>
      </c>
      <c r="E37" s="187">
        <f t="shared" ref="E37:H37" si="5">E35</f>
        <v>0</v>
      </c>
      <c r="F37" s="187">
        <f t="shared" si="5"/>
        <v>441046468.14999998</v>
      </c>
      <c r="G37" s="187">
        <f t="shared" si="5"/>
        <v>441046468.14999998</v>
      </c>
      <c r="H37" s="187">
        <f t="shared" si="5"/>
        <v>412541005</v>
      </c>
    </row>
    <row r="38" spans="1:9" x14ac:dyDescent="0.25">
      <c r="A38" s="249"/>
      <c r="B38" s="249"/>
      <c r="C38" s="249"/>
      <c r="D38" s="249"/>
      <c r="E38" s="249"/>
      <c r="F38" s="249"/>
      <c r="G38" s="249"/>
      <c r="H38" s="249"/>
    </row>
    <row r="39" spans="1:9" x14ac:dyDescent="0.25">
      <c r="A39" s="250" t="s">
        <v>99</v>
      </c>
      <c r="B39" s="250"/>
      <c r="C39" s="193"/>
      <c r="D39" s="194">
        <f>D32+D37</f>
        <v>2691820683.0100002</v>
      </c>
      <c r="E39" s="194">
        <f t="shared" ref="E39:H39" si="6">E32+E37</f>
        <v>0</v>
      </c>
      <c r="F39" s="194">
        <f t="shared" si="6"/>
        <v>2691820683.0100002</v>
      </c>
      <c r="G39" s="194">
        <f t="shared" si="6"/>
        <v>2848330787.6200004</v>
      </c>
      <c r="H39" s="194">
        <f t="shared" si="6"/>
        <v>256030900.3900001</v>
      </c>
    </row>
    <row r="40" spans="1:9" x14ac:dyDescent="0.25">
      <c r="A40" s="195"/>
      <c r="B40" s="196"/>
      <c r="C40" s="197"/>
      <c r="D40" s="198"/>
      <c r="E40" s="196"/>
      <c r="F40" s="196"/>
      <c r="G40" s="196"/>
      <c r="H40" s="199"/>
      <c r="I40" s="119"/>
    </row>
    <row r="41" spans="1:9" x14ac:dyDescent="0.25">
      <c r="A41" s="245"/>
      <c r="B41" s="246"/>
      <c r="C41" s="246"/>
      <c r="D41" s="246"/>
      <c r="E41" s="246"/>
      <c r="F41" s="246"/>
      <c r="G41" s="246"/>
      <c r="H41" s="247"/>
      <c r="I41" s="119"/>
    </row>
    <row r="42" spans="1:9" x14ac:dyDescent="0.25">
      <c r="A42" s="200"/>
      <c r="B42" s="201"/>
      <c r="C42" s="202"/>
      <c r="D42" s="201"/>
      <c r="E42" s="201"/>
      <c r="F42" s="201"/>
      <c r="G42" s="201"/>
      <c r="H42" s="203"/>
      <c r="I42" s="119"/>
    </row>
    <row r="43" spans="1:9" x14ac:dyDescent="0.25">
      <c r="A43" s="239" t="s">
        <v>24</v>
      </c>
      <c r="B43" s="240"/>
      <c r="C43" s="202"/>
      <c r="D43" s="201"/>
      <c r="E43" s="201"/>
      <c r="F43" s="201"/>
      <c r="G43" s="201"/>
      <c r="H43" s="203"/>
      <c r="I43" s="119"/>
    </row>
    <row r="44" spans="1:9" x14ac:dyDescent="0.25">
      <c r="A44" s="239" t="s">
        <v>321</v>
      </c>
      <c r="B44" s="240"/>
      <c r="C44" s="202"/>
      <c r="D44" s="201"/>
      <c r="E44" s="201"/>
      <c r="F44" s="201"/>
      <c r="G44" s="201"/>
      <c r="H44" s="203"/>
      <c r="I44" s="119"/>
    </row>
    <row r="45" spans="1:9" x14ac:dyDescent="0.25">
      <c r="A45" s="237" t="s">
        <v>27</v>
      </c>
      <c r="B45" s="238"/>
      <c r="C45" s="204"/>
      <c r="D45" s="205"/>
      <c r="E45" s="205"/>
      <c r="F45" s="205"/>
      <c r="G45" s="205"/>
      <c r="H45" s="206"/>
      <c r="I45" s="119"/>
    </row>
    <row r="46" spans="1:9" x14ac:dyDescent="0.25">
      <c r="A46" s="123"/>
      <c r="B46" s="123"/>
      <c r="C46" s="138"/>
      <c r="D46" s="123"/>
      <c r="E46" s="123"/>
      <c r="F46" s="123"/>
      <c r="G46" s="123"/>
      <c r="H46" s="123"/>
    </row>
  </sheetData>
  <mergeCells count="26">
    <mergeCell ref="A27:A31"/>
    <mergeCell ref="A32:B32"/>
    <mergeCell ref="A24:B24"/>
    <mergeCell ref="A25:B25"/>
    <mergeCell ref="A41:H41"/>
    <mergeCell ref="A33:H33"/>
    <mergeCell ref="A34:H34"/>
    <mergeCell ref="A37:B37"/>
    <mergeCell ref="A38:H38"/>
    <mergeCell ref="A39:B39"/>
    <mergeCell ref="A45:B45"/>
    <mergeCell ref="A44:B44"/>
    <mergeCell ref="A43:B43"/>
    <mergeCell ref="A1:H1"/>
    <mergeCell ref="A2:H2"/>
    <mergeCell ref="A3:H3"/>
    <mergeCell ref="A4:H4"/>
    <mergeCell ref="A21:B21"/>
    <mergeCell ref="A20:H20"/>
    <mergeCell ref="A19:B19"/>
    <mergeCell ref="A5:B5"/>
    <mergeCell ref="A6:B6"/>
    <mergeCell ref="D5:F5"/>
    <mergeCell ref="A7:A18"/>
    <mergeCell ref="G6:H6"/>
    <mergeCell ref="A26:H26"/>
  </mergeCells>
  <pageMargins left="0.25" right="0.25" top="0.75" bottom="0.75" header="0.3" footer="0.3"/>
  <pageSetup paperSize="9" scale="71" orientation="portrait" verticalDpi="4294967295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D720D1-454C-4A0A-969D-0189DC8BCB53}">
  <sheetPr>
    <tabColor theme="9" tint="-0.249977111117893"/>
  </sheetPr>
  <dimension ref="A1:D24"/>
  <sheetViews>
    <sheetView showGridLines="0" topLeftCell="A12" zoomScaleNormal="100" zoomScaleSheetLayoutView="100" workbookViewId="0">
      <selection activeCell="A31" sqref="A31"/>
    </sheetView>
  </sheetViews>
  <sheetFormatPr defaultColWidth="9.140625" defaultRowHeight="12.75" x14ac:dyDescent="0.25"/>
  <cols>
    <col min="1" max="1" width="67" style="73" bestFit="1" customWidth="1"/>
    <col min="2" max="2" width="7" style="76" bestFit="1" customWidth="1"/>
    <col min="3" max="3" width="15.85546875" style="81" bestFit="1" customWidth="1"/>
    <col min="4" max="4" width="26.42578125" style="73" customWidth="1"/>
    <col min="5" max="16384" width="9.140625" style="73"/>
  </cols>
  <sheetData>
    <row r="1" spans="1:4" ht="13.5" x14ac:dyDescent="0.25">
      <c r="A1" s="252" t="s">
        <v>3</v>
      </c>
      <c r="B1" s="252"/>
      <c r="C1" s="252"/>
    </row>
    <row r="2" spans="1:4" ht="13.5" x14ac:dyDescent="0.25">
      <c r="A2" s="252" t="str">
        <f>[2]SOC!A2:D2</f>
        <v>Financial Statements for the Year Ended 31 December 2021</v>
      </c>
      <c r="B2" s="252"/>
      <c r="C2" s="252"/>
    </row>
    <row r="3" spans="1:4" ht="13.5" x14ac:dyDescent="0.25">
      <c r="A3" s="252" t="s">
        <v>322</v>
      </c>
      <c r="B3" s="252"/>
      <c r="C3" s="252"/>
    </row>
    <row r="4" spans="1:4" x14ac:dyDescent="0.25">
      <c r="A4" s="253"/>
      <c r="B4" s="253"/>
      <c r="C4" s="253"/>
    </row>
    <row r="5" spans="1:4" ht="27" x14ac:dyDescent="0.25">
      <c r="A5" s="74" t="s">
        <v>52</v>
      </c>
      <c r="B5" s="75" t="s">
        <v>1</v>
      </c>
      <c r="C5" s="108" t="str">
        <f>[2]SOC!C5</f>
        <v>Year Ended 31st December 2021</v>
      </c>
    </row>
    <row r="6" spans="1:4" ht="13.5" x14ac:dyDescent="0.25">
      <c r="A6" s="74" t="s">
        <v>323</v>
      </c>
      <c r="B6" s="75"/>
      <c r="C6" s="109">
        <f>perf!D27</f>
        <v>-311707200</v>
      </c>
    </row>
    <row r="7" spans="1:4" ht="13.5" x14ac:dyDescent="0.25">
      <c r="A7" s="74" t="s">
        <v>324</v>
      </c>
      <c r="B7" s="75"/>
    </row>
    <row r="8" spans="1:4" x14ac:dyDescent="0.25">
      <c r="A8" s="73" t="s">
        <v>325</v>
      </c>
      <c r="B8" s="76">
        <v>8</v>
      </c>
      <c r="C8" s="110">
        <f>perf!D19</f>
        <v>156040756</v>
      </c>
    </row>
    <row r="9" spans="1:4" x14ac:dyDescent="0.25">
      <c r="A9" s="73" t="s">
        <v>326</v>
      </c>
      <c r="C9" s="81">
        <f>-[2]Note22!G20</f>
        <v>0</v>
      </c>
    </row>
    <row r="10" spans="1:4" ht="13.5" x14ac:dyDescent="0.25">
      <c r="A10" s="77" t="s">
        <v>327</v>
      </c>
      <c r="B10" s="78"/>
      <c r="C10" s="111">
        <f>SUM(C6:C9)</f>
        <v>-155666444</v>
      </c>
      <c r="D10" s="79"/>
    </row>
    <row r="11" spans="1:4" x14ac:dyDescent="0.25">
      <c r="A11" s="254"/>
      <c r="B11" s="254"/>
      <c r="C11" s="254"/>
      <c r="D11" s="79"/>
    </row>
    <row r="12" spans="1:4" ht="13.5" x14ac:dyDescent="0.25">
      <c r="A12" s="74" t="s">
        <v>328</v>
      </c>
      <c r="B12" s="75"/>
    </row>
    <row r="13" spans="1:4" x14ac:dyDescent="0.25">
      <c r="A13" s="73" t="s">
        <v>329</v>
      </c>
      <c r="C13" s="81">
        <v>0</v>
      </c>
    </row>
    <row r="14" spans="1:4" x14ac:dyDescent="0.25">
      <c r="A14" s="73" t="s">
        <v>330</v>
      </c>
      <c r="C14" s="81">
        <v>0</v>
      </c>
    </row>
    <row r="15" spans="1:4" x14ac:dyDescent="0.25">
      <c r="A15" s="73" t="s">
        <v>331</v>
      </c>
      <c r="B15" s="80"/>
      <c r="C15" s="81">
        <f>[2]SOC!C37</f>
        <v>0</v>
      </c>
      <c r="D15" s="81"/>
    </row>
    <row r="16" spans="1:4" ht="13.5" x14ac:dyDescent="0.25">
      <c r="A16" s="77" t="s">
        <v>332</v>
      </c>
      <c r="B16" s="78"/>
      <c r="C16" s="111">
        <f>SUM(C13:C15)</f>
        <v>0</v>
      </c>
    </row>
    <row r="17" spans="1:4" ht="13.5" x14ac:dyDescent="0.25">
      <c r="A17" s="251"/>
      <c r="B17" s="251"/>
      <c r="C17" s="251"/>
    </row>
    <row r="18" spans="1:4" ht="13.5" x14ac:dyDescent="0.25">
      <c r="A18" s="74" t="s">
        <v>333</v>
      </c>
      <c r="B18" s="75"/>
    </row>
    <row r="19" spans="1:4" x14ac:dyDescent="0.25">
      <c r="A19" s="73" t="s">
        <v>334</v>
      </c>
      <c r="B19" s="76">
        <v>13</v>
      </c>
      <c r="C19" s="81">
        <f>socf!C27</f>
        <v>-441046468.14999998</v>
      </c>
    </row>
    <row r="20" spans="1:4" ht="13.5" x14ac:dyDescent="0.25">
      <c r="A20" s="77" t="s">
        <v>335</v>
      </c>
      <c r="B20" s="78"/>
      <c r="C20" s="111">
        <f>C19</f>
        <v>-441046468.14999998</v>
      </c>
    </row>
    <row r="21" spans="1:4" ht="13.5" x14ac:dyDescent="0.25">
      <c r="A21" s="251"/>
      <c r="B21" s="251"/>
      <c r="C21" s="251"/>
    </row>
    <row r="22" spans="1:4" ht="13.5" x14ac:dyDescent="0.25">
      <c r="A22" s="74" t="s">
        <v>336</v>
      </c>
      <c r="B22" s="252"/>
      <c r="C22" s="111">
        <f>socf!C38</f>
        <v>-5088156.2199999094</v>
      </c>
      <c r="D22" s="79"/>
    </row>
    <row r="23" spans="1:4" ht="13.5" x14ac:dyDescent="0.25">
      <c r="A23" s="74" t="s">
        <v>337</v>
      </c>
      <c r="B23" s="252"/>
      <c r="C23" s="109">
        <f>socf!C40</f>
        <v>10113691.899999999</v>
      </c>
    </row>
    <row r="24" spans="1:4" ht="13.5" x14ac:dyDescent="0.25">
      <c r="A24" s="74" t="s">
        <v>338</v>
      </c>
      <c r="B24" s="252"/>
      <c r="C24" s="109">
        <f>C22+C23</f>
        <v>5025535.6800000891</v>
      </c>
    </row>
  </sheetData>
  <mergeCells count="8">
    <mergeCell ref="A21:C21"/>
    <mergeCell ref="B22:B24"/>
    <mergeCell ref="A1:C1"/>
    <mergeCell ref="A2:C2"/>
    <mergeCell ref="A3:C3"/>
    <mergeCell ref="A4:C4"/>
    <mergeCell ref="A11:C11"/>
    <mergeCell ref="A17:C17"/>
  </mergeCells>
  <pageMargins left="0.7" right="0.7" top="0.75" bottom="0.75" header="0.3" footer="0.3"/>
  <pageSetup scale="74" orientation="portrait" horizontalDpi="4294967292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22"/>
  <sheetViews>
    <sheetView showGridLines="0" topLeftCell="A5" workbookViewId="0">
      <selection sqref="A1:F16"/>
    </sheetView>
  </sheetViews>
  <sheetFormatPr defaultRowHeight="12.75" x14ac:dyDescent="0.25"/>
  <cols>
    <col min="1" max="1" width="4.85546875" style="43" bestFit="1" customWidth="1"/>
    <col min="2" max="2" width="35.28515625" style="39" bestFit="1" customWidth="1"/>
    <col min="3" max="3" width="20.28515625" style="39" bestFit="1" customWidth="1"/>
    <col min="4" max="4" width="20.7109375" style="39" bestFit="1" customWidth="1"/>
    <col min="5" max="5" width="18.140625" style="39" bestFit="1" customWidth="1"/>
    <col min="6" max="6" width="18.7109375" style="39" bestFit="1" customWidth="1"/>
    <col min="7" max="16384" width="9.140625" style="39"/>
  </cols>
  <sheetData>
    <row r="1" spans="1:6" ht="13.5" x14ac:dyDescent="0.25">
      <c r="A1" s="223" t="s">
        <v>3</v>
      </c>
      <c r="B1" s="223"/>
      <c r="C1" s="223"/>
      <c r="D1" s="223"/>
      <c r="E1" s="223"/>
      <c r="F1" s="223"/>
    </row>
    <row r="2" spans="1:6" ht="13.5" x14ac:dyDescent="0.25">
      <c r="A2" s="223" t="s">
        <v>4</v>
      </c>
      <c r="B2" s="223"/>
      <c r="C2" s="223"/>
      <c r="D2" s="223"/>
      <c r="E2" s="223"/>
      <c r="F2" s="223"/>
    </row>
    <row r="3" spans="1:6" ht="13.5" x14ac:dyDescent="0.25">
      <c r="A3" s="223" t="s">
        <v>217</v>
      </c>
      <c r="B3" s="223"/>
      <c r="C3" s="223"/>
      <c r="D3" s="223"/>
      <c r="E3" s="223"/>
      <c r="F3" s="223"/>
    </row>
    <row r="4" spans="1:6" ht="13.5" x14ac:dyDescent="0.25">
      <c r="A4" s="221" t="s">
        <v>216</v>
      </c>
      <c r="B4" s="221"/>
      <c r="C4" s="221"/>
      <c r="D4" s="221"/>
      <c r="E4" s="221"/>
      <c r="F4" s="221"/>
    </row>
    <row r="5" spans="1:6" ht="13.5" x14ac:dyDescent="0.25">
      <c r="A5" s="53"/>
      <c r="B5" s="54"/>
      <c r="C5" s="255" t="s">
        <v>2</v>
      </c>
      <c r="D5" s="255"/>
      <c r="E5" s="255"/>
      <c r="F5" s="54"/>
    </row>
    <row r="6" spans="1:6" s="40" customFormat="1" ht="27" x14ac:dyDescent="0.25">
      <c r="A6" s="51" t="s">
        <v>100</v>
      </c>
      <c r="B6" s="41" t="s">
        <v>52</v>
      </c>
      <c r="C6" s="41" t="s">
        <v>105</v>
      </c>
      <c r="D6" s="41" t="s">
        <v>80</v>
      </c>
      <c r="E6" s="41" t="s">
        <v>106</v>
      </c>
      <c r="F6" s="41" t="s">
        <v>112</v>
      </c>
    </row>
    <row r="7" spans="1:6" x14ac:dyDescent="0.25">
      <c r="A7" s="53">
        <v>1</v>
      </c>
      <c r="B7" s="54" t="s">
        <v>115</v>
      </c>
      <c r="C7" s="56">
        <v>1360939772.24</v>
      </c>
      <c r="D7" s="67">
        <v>1808360230</v>
      </c>
      <c r="E7" s="67">
        <v>799823783.92999995</v>
      </c>
      <c r="F7" s="67">
        <v>32551173.77</v>
      </c>
    </row>
    <row r="8" spans="1:6" x14ac:dyDescent="0.25">
      <c r="A8" s="53">
        <v>2</v>
      </c>
      <c r="B8" s="54" t="s">
        <v>113</v>
      </c>
      <c r="C8" s="56">
        <v>4027334.52</v>
      </c>
      <c r="D8" s="67">
        <v>0</v>
      </c>
      <c r="E8" s="67">
        <v>4027334.52</v>
      </c>
      <c r="F8" s="67">
        <v>4703122.1100000003</v>
      </c>
    </row>
    <row r="9" spans="1:6" x14ac:dyDescent="0.25">
      <c r="A9" s="53">
        <v>3</v>
      </c>
      <c r="B9" s="54" t="s">
        <v>114</v>
      </c>
      <c r="C9" s="56">
        <v>0</v>
      </c>
      <c r="D9" s="67">
        <v>0</v>
      </c>
      <c r="E9" s="67">
        <v>0</v>
      </c>
      <c r="F9" s="67">
        <v>0</v>
      </c>
    </row>
    <row r="10" spans="1:6" x14ac:dyDescent="0.25">
      <c r="A10" s="53">
        <v>4</v>
      </c>
      <c r="B10" s="54" t="s">
        <v>102</v>
      </c>
      <c r="C10" s="56">
        <v>6826340.5899999999</v>
      </c>
      <c r="D10" s="67">
        <v>0</v>
      </c>
      <c r="E10" s="67" t="s">
        <v>119</v>
      </c>
      <c r="F10" s="67">
        <v>0</v>
      </c>
    </row>
    <row r="11" spans="1:6" x14ac:dyDescent="0.25">
      <c r="A11" s="53">
        <v>5</v>
      </c>
      <c r="B11" s="54" t="s">
        <v>103</v>
      </c>
      <c r="C11" s="56">
        <v>67615838.980000004</v>
      </c>
      <c r="D11" s="67">
        <v>0</v>
      </c>
      <c r="E11" s="67" t="s">
        <v>120</v>
      </c>
      <c r="F11" s="67">
        <v>0</v>
      </c>
    </row>
    <row r="12" spans="1:6" x14ac:dyDescent="0.25">
      <c r="A12" s="53">
        <v>6</v>
      </c>
      <c r="B12" s="54" t="s">
        <v>104</v>
      </c>
      <c r="C12" s="56">
        <v>0</v>
      </c>
      <c r="D12" s="67">
        <v>0</v>
      </c>
      <c r="E12" s="67">
        <v>0</v>
      </c>
      <c r="F12" s="67">
        <v>0</v>
      </c>
    </row>
    <row r="13" spans="1:6" x14ac:dyDescent="0.25">
      <c r="A13" s="53">
        <v>7</v>
      </c>
      <c r="B13" s="54" t="s">
        <v>116</v>
      </c>
      <c r="C13" s="56">
        <v>0</v>
      </c>
      <c r="D13" s="67">
        <v>0</v>
      </c>
      <c r="E13" s="67">
        <v>0</v>
      </c>
      <c r="F13" s="67">
        <v>0</v>
      </c>
    </row>
    <row r="14" spans="1:6" x14ac:dyDescent="0.25">
      <c r="A14" s="53">
        <v>8</v>
      </c>
      <c r="B14" s="54" t="s">
        <v>117</v>
      </c>
      <c r="C14" s="56">
        <v>0</v>
      </c>
      <c r="D14" s="67">
        <v>0</v>
      </c>
      <c r="E14" s="67">
        <v>0</v>
      </c>
      <c r="F14" s="67">
        <v>0</v>
      </c>
    </row>
    <row r="15" spans="1:6" ht="20.25" customHeight="1" x14ac:dyDescent="0.25">
      <c r="A15" s="53">
        <v>9</v>
      </c>
      <c r="B15" s="54" t="s">
        <v>118</v>
      </c>
      <c r="C15" s="67">
        <v>81236363.409999996</v>
      </c>
      <c r="D15" s="67">
        <v>0</v>
      </c>
      <c r="E15" s="67">
        <v>37588798.729999997</v>
      </c>
      <c r="F15" s="67">
        <v>2340726.0099999998</v>
      </c>
    </row>
    <row r="16" spans="1:6" s="40" customFormat="1" ht="13.5" x14ac:dyDescent="0.25">
      <c r="A16" s="51"/>
      <c r="B16" s="41" t="s">
        <v>101</v>
      </c>
      <c r="C16" s="61">
        <v>1520645649.7</v>
      </c>
      <c r="D16" s="61">
        <f t="shared" ref="D16:F16" si="0">SUM(D7:D15)</f>
        <v>1808360230</v>
      </c>
      <c r="E16" s="61">
        <f t="shared" si="0"/>
        <v>841439917.17999995</v>
      </c>
      <c r="F16" s="61">
        <f t="shared" si="0"/>
        <v>39595021.890000001</v>
      </c>
    </row>
    <row r="19" spans="2:2" ht="13.5" x14ac:dyDescent="0.25">
      <c r="B19" s="40" t="s">
        <v>24</v>
      </c>
    </row>
    <row r="20" spans="2:2" ht="13.5" x14ac:dyDescent="0.25">
      <c r="B20" s="40" t="s">
        <v>25</v>
      </c>
    </row>
    <row r="21" spans="2:2" ht="13.5" x14ac:dyDescent="0.25">
      <c r="B21" s="40" t="s">
        <v>26</v>
      </c>
    </row>
    <row r="22" spans="2:2" ht="13.5" x14ac:dyDescent="0.25">
      <c r="B22" s="40" t="s">
        <v>27</v>
      </c>
    </row>
  </sheetData>
  <mergeCells count="5">
    <mergeCell ref="C5:E5"/>
    <mergeCell ref="A1:F1"/>
    <mergeCell ref="A2:F2"/>
    <mergeCell ref="A3:F3"/>
    <mergeCell ref="A4:F4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portrait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28</vt:i4>
      </vt:variant>
      <vt:variant>
        <vt:lpstr>Named Ranges</vt:lpstr>
      </vt:variant>
      <vt:variant>
        <vt:i4>9</vt:i4>
      </vt:variant>
    </vt:vector>
  </HeadingPairs>
  <TitlesOfParts>
    <vt:vector size="37" baseType="lpstr">
      <vt:lpstr>Sheet5</vt:lpstr>
      <vt:lpstr>Sheet1</vt:lpstr>
      <vt:lpstr>perf</vt:lpstr>
      <vt:lpstr>pos</vt:lpstr>
      <vt:lpstr>SoCAEq</vt:lpstr>
      <vt:lpstr>socf</vt:lpstr>
      <vt:lpstr>cbaa</vt:lpstr>
      <vt:lpstr>ROCF</vt:lpstr>
      <vt:lpstr>1</vt:lpstr>
      <vt:lpstr>1a</vt:lpstr>
      <vt:lpstr>2</vt:lpstr>
      <vt:lpstr>2a</vt:lpstr>
      <vt:lpstr>3</vt:lpstr>
      <vt:lpstr>4</vt:lpstr>
      <vt:lpstr>5</vt:lpstr>
      <vt:lpstr>6</vt:lpstr>
      <vt:lpstr>7</vt:lpstr>
      <vt:lpstr>8a</vt:lpstr>
      <vt:lpstr>9a</vt:lpstr>
      <vt:lpstr>10a</vt:lpstr>
      <vt:lpstr>11</vt:lpstr>
      <vt:lpstr>11a</vt:lpstr>
      <vt:lpstr>11b</vt:lpstr>
      <vt:lpstr>12</vt:lpstr>
      <vt:lpstr>13</vt:lpstr>
      <vt:lpstr>Sheet2</vt:lpstr>
      <vt:lpstr>Sheet3</vt:lpstr>
      <vt:lpstr>Sheet4</vt:lpstr>
      <vt:lpstr>'1a'!_GoBack</vt:lpstr>
      <vt:lpstr>'11'!Print_Area</vt:lpstr>
      <vt:lpstr>'11a'!Print_Area</vt:lpstr>
      <vt:lpstr>'11b'!Print_Area</vt:lpstr>
      <vt:lpstr>'12'!Print_Area</vt:lpstr>
      <vt:lpstr>'8a'!Print_Area</vt:lpstr>
      <vt:lpstr>pos!Print_Area</vt:lpstr>
      <vt:lpstr>ROCF!Print_Area</vt:lpstr>
      <vt:lpstr>SoCAEq!Print_Area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YUSUFU_ISRAEL_EJIKA</dc:creator>
  <cp:lastModifiedBy>GOF PC</cp:lastModifiedBy>
  <cp:lastPrinted>2022-02-07T17:22:44Z</cp:lastPrinted>
  <dcterms:created xsi:type="dcterms:W3CDTF">2022-02-03T13:33:40Z</dcterms:created>
  <dcterms:modified xsi:type="dcterms:W3CDTF">2022-08-31T13:10:13Z</dcterms:modified>
</cp:coreProperties>
</file>