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GOF PC\Documents\AUDITOR 333333333\FINANCIAL STATEMENTS\LGAs\2021 FINANCIAL STATEMENT\ALL LGA 2021 FS MANUSCRIPT &amp; PRINT\ALL 21 LGA FS FOR 2021\PRINT\SENT\"/>
    </mc:Choice>
  </mc:AlternateContent>
  <xr:revisionPtr revIDLastSave="0" documentId="13_ncr:1_{A2C28E2E-FBC5-454E-B514-0C569D44269F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Sheet3" sheetId="22" r:id="rId1"/>
    <sheet name="Sheet2" sheetId="21" r:id="rId2"/>
    <sheet name="FINANCIAL PERFORMANCE" sheetId="1" r:id="rId3"/>
    <sheet name="FINANCIAL POSITION" sheetId="2" r:id="rId4"/>
    <sheet name="CHANGE IN ASSET EQUITY" sheetId="4" r:id="rId5"/>
    <sheet name="CASHFLOW" sheetId="3" r:id="rId6"/>
    <sheet name="COMPARISON OF BUDGET" sheetId="17" r:id="rId7"/>
    <sheet name="RECONCILIATION OF NET SURPLUS" sheetId="6" r:id="rId8"/>
    <sheet name="NOTES TO THE FINANCIAL STATEMEN" sheetId="7" r:id="rId9"/>
    <sheet name="SALARY ANALYSIS" sheetId="16" r:id="rId10"/>
    <sheet name="FAAC" sheetId="9" r:id="rId11"/>
    <sheet name="IGR" sheetId="10" r:id="rId12"/>
    <sheet name="PAPER SUMMARY" sheetId="11" r:id="rId13"/>
    <sheet name="STATUTORY DEDUCTION" sheetId="13" r:id="rId14"/>
    <sheet name="BUDGET" sheetId="15" r:id="rId15"/>
    <sheet name="Sheet1" sheetId="20" r:id="rId16"/>
  </sheets>
  <externalReferences>
    <externalReference r:id="rId17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1" i="7" l="1"/>
  <c r="D261" i="7"/>
  <c r="C244" i="7" s="1"/>
  <c r="E79" i="7"/>
  <c r="E78" i="7"/>
  <c r="E11" i="7"/>
  <c r="C232" i="7" l="1"/>
  <c r="B15" i="4"/>
  <c r="F211" i="7" l="1"/>
  <c r="D35" i="17"/>
  <c r="F35" i="17"/>
  <c r="C33" i="17"/>
  <c r="E33" i="17" s="1"/>
  <c r="D30" i="17"/>
  <c r="E29" i="17"/>
  <c r="G29" i="17" s="1"/>
  <c r="E28" i="17"/>
  <c r="G28" i="17" s="1"/>
  <c r="E27" i="17"/>
  <c r="G27" i="17" s="1"/>
  <c r="E26" i="17"/>
  <c r="E25" i="17"/>
  <c r="G21" i="17"/>
  <c r="F21" i="17"/>
  <c r="E21" i="17"/>
  <c r="D21" i="17"/>
  <c r="C21" i="17"/>
  <c r="D16" i="17"/>
  <c r="C16" i="17"/>
  <c r="F15" i="17"/>
  <c r="E15" i="17"/>
  <c r="F14" i="17"/>
  <c r="E14" i="17"/>
  <c r="F13" i="17"/>
  <c r="E13" i="17"/>
  <c r="F12" i="17"/>
  <c r="E12" i="17"/>
  <c r="F11" i="17"/>
  <c r="E11" i="17"/>
  <c r="F10" i="17"/>
  <c r="E10" i="17"/>
  <c r="F9" i="17"/>
  <c r="E9" i="17"/>
  <c r="F8" i="17"/>
  <c r="E8" i="17"/>
  <c r="F7" i="17"/>
  <c r="E7" i="17"/>
  <c r="F6" i="17"/>
  <c r="E6" i="17"/>
  <c r="G9" i="17" l="1"/>
  <c r="G13" i="17"/>
  <c r="C22" i="17"/>
  <c r="G10" i="17"/>
  <c r="G14" i="17"/>
  <c r="D22" i="17"/>
  <c r="D37" i="17"/>
  <c r="G6" i="17"/>
  <c r="G12" i="17"/>
  <c r="F30" i="17"/>
  <c r="F37" i="17" s="1"/>
  <c r="G7" i="17"/>
  <c r="G11" i="17"/>
  <c r="G26" i="17"/>
  <c r="G8" i="17"/>
  <c r="G15" i="17"/>
  <c r="G33" i="17"/>
  <c r="G35" i="17" s="1"/>
  <c r="E35" i="17"/>
  <c r="E30" i="17"/>
  <c r="G25" i="17"/>
  <c r="E16" i="17"/>
  <c r="E22" i="17" s="1"/>
  <c r="C30" i="17"/>
  <c r="F16" i="17"/>
  <c r="F22" i="17" s="1"/>
  <c r="C35" i="17"/>
  <c r="B16" i="4"/>
  <c r="D15" i="4"/>
  <c r="G16" i="17" l="1"/>
  <c r="G22" i="17" s="1"/>
  <c r="G30" i="17"/>
  <c r="G37" i="17" s="1"/>
  <c r="E37" i="17"/>
  <c r="C37" i="17"/>
  <c r="L11" i="9"/>
  <c r="C21" i="15" l="1"/>
  <c r="E21" i="15"/>
  <c r="F21" i="15"/>
  <c r="G21" i="15"/>
  <c r="H21" i="15"/>
  <c r="I21" i="15"/>
  <c r="J21" i="15"/>
  <c r="K21" i="15"/>
  <c r="L21" i="15"/>
  <c r="M21" i="15"/>
  <c r="N21" i="15"/>
  <c r="O21" i="15"/>
  <c r="P21" i="15"/>
  <c r="R21" i="15"/>
  <c r="S21" i="15"/>
  <c r="T21" i="15"/>
  <c r="U21" i="15"/>
  <c r="V21" i="15"/>
  <c r="C22" i="15"/>
  <c r="E22" i="15"/>
  <c r="E33" i="15" s="1"/>
  <c r="F22" i="15"/>
  <c r="G22" i="15"/>
  <c r="H22" i="15"/>
  <c r="I22" i="15"/>
  <c r="J22" i="15"/>
  <c r="K22" i="15"/>
  <c r="L22" i="15"/>
  <c r="M22" i="15"/>
  <c r="N22" i="15"/>
  <c r="O22" i="15"/>
  <c r="P22" i="15"/>
  <c r="R22" i="15"/>
  <c r="S22" i="15"/>
  <c r="T22" i="15"/>
  <c r="U22" i="15"/>
  <c r="V22" i="15"/>
  <c r="C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R23" i="15"/>
  <c r="S23" i="15"/>
  <c r="T23" i="15"/>
  <c r="U23" i="15"/>
  <c r="V23" i="15"/>
  <c r="C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R24" i="15"/>
  <c r="S24" i="15"/>
  <c r="T24" i="15"/>
  <c r="U24" i="15"/>
  <c r="V24" i="15"/>
  <c r="C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R25" i="15"/>
  <c r="S25" i="15"/>
  <c r="T25" i="15"/>
  <c r="U25" i="15"/>
  <c r="V25" i="15"/>
  <c r="C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R26" i="15"/>
  <c r="S26" i="15"/>
  <c r="T26" i="15"/>
  <c r="U26" i="15"/>
  <c r="V26" i="15"/>
  <c r="C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R27" i="15"/>
  <c r="S27" i="15"/>
  <c r="T27" i="15"/>
  <c r="U27" i="15"/>
  <c r="V27" i="15"/>
  <c r="C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R28" i="15"/>
  <c r="S28" i="15"/>
  <c r="T28" i="15"/>
  <c r="U28" i="15"/>
  <c r="V28" i="15"/>
  <c r="C29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R29" i="15"/>
  <c r="S29" i="15"/>
  <c r="T29" i="15"/>
  <c r="U29" i="15"/>
  <c r="V29" i="15"/>
  <c r="C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R30" i="15"/>
  <c r="S30" i="15"/>
  <c r="T30" i="15"/>
  <c r="U30" i="15"/>
  <c r="V30" i="15"/>
  <c r="C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R31" i="15"/>
  <c r="S31" i="15"/>
  <c r="T31" i="15"/>
  <c r="U31" i="15"/>
  <c r="V31" i="15"/>
  <c r="C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R32" i="15"/>
  <c r="S32" i="15"/>
  <c r="T32" i="15"/>
  <c r="U32" i="15"/>
  <c r="V32" i="15"/>
  <c r="D33" i="15"/>
  <c r="Q33" i="15"/>
  <c r="M33" i="15" l="1"/>
  <c r="W28" i="15"/>
  <c r="I33" i="15"/>
  <c r="W30" i="15"/>
  <c r="W25" i="15"/>
  <c r="K33" i="15"/>
  <c r="L33" i="15"/>
  <c r="C33" i="15"/>
  <c r="W23" i="15"/>
  <c r="O33" i="15"/>
  <c r="W21" i="15"/>
  <c r="W31" i="15"/>
  <c r="W26" i="15"/>
  <c r="P33" i="15"/>
  <c r="W32" i="15"/>
  <c r="W29" i="15"/>
  <c r="W27" i="15"/>
  <c r="W24" i="15"/>
  <c r="N33" i="15"/>
  <c r="J33" i="15"/>
  <c r="F33" i="15"/>
  <c r="W22" i="15"/>
  <c r="J5" i="16" l="1"/>
  <c r="J6" i="16"/>
  <c r="J7" i="16"/>
  <c r="J8" i="16"/>
  <c r="J9" i="16"/>
  <c r="J10" i="16"/>
  <c r="J11" i="16"/>
  <c r="J12" i="16"/>
  <c r="J13" i="16"/>
  <c r="J14" i="16"/>
  <c r="J15" i="16"/>
  <c r="J4" i="16"/>
  <c r="B16" i="16"/>
  <c r="C16" i="16"/>
  <c r="D16" i="16"/>
  <c r="E16" i="16"/>
  <c r="F16" i="16"/>
  <c r="G16" i="16"/>
  <c r="H16" i="16"/>
  <c r="I16" i="16"/>
  <c r="J16" i="16" l="1"/>
  <c r="C331" i="7" l="1"/>
  <c r="E302" i="7"/>
  <c r="K264" i="11" l="1"/>
  <c r="CO271" i="11" l="1"/>
  <c r="AE269" i="11" l="1"/>
  <c r="H128" i="7" l="1"/>
  <c r="C128" i="7"/>
  <c r="C16" i="1" s="1"/>
  <c r="L9" i="13" l="1"/>
  <c r="L15" i="9" l="1"/>
  <c r="CQ197" i="11" l="1"/>
  <c r="CQ198" i="11"/>
  <c r="CQ199" i="11"/>
  <c r="CQ200" i="11"/>
  <c r="CQ201" i="11"/>
  <c r="CQ202" i="11"/>
  <c r="CQ203" i="11"/>
  <c r="CQ204" i="11"/>
  <c r="CQ205" i="11"/>
  <c r="CQ206" i="11"/>
  <c r="C263" i="11"/>
  <c r="D263" i="11"/>
  <c r="E263" i="11"/>
  <c r="F263" i="11"/>
  <c r="G263" i="11"/>
  <c r="H263" i="11"/>
  <c r="I263" i="11"/>
  <c r="J263" i="11"/>
  <c r="K263" i="11"/>
  <c r="L263" i="11"/>
  <c r="M263" i="11"/>
  <c r="N263" i="11"/>
  <c r="O263" i="11"/>
  <c r="P263" i="11"/>
  <c r="Q263" i="11"/>
  <c r="R263" i="11"/>
  <c r="S263" i="11"/>
  <c r="T263" i="11"/>
  <c r="U263" i="11"/>
  <c r="V263" i="11"/>
  <c r="W263" i="11"/>
  <c r="X263" i="11"/>
  <c r="Y263" i="11"/>
  <c r="Z263" i="11"/>
  <c r="AA263" i="11"/>
  <c r="AB263" i="11"/>
  <c r="AC263" i="11"/>
  <c r="AD263" i="11"/>
  <c r="AE263" i="11"/>
  <c r="AF263" i="11"/>
  <c r="AG263" i="11"/>
  <c r="AH263" i="11"/>
  <c r="AI263" i="11"/>
  <c r="AJ263" i="11"/>
  <c r="AK263" i="11"/>
  <c r="AL263" i="11"/>
  <c r="AM263" i="11"/>
  <c r="AN263" i="11"/>
  <c r="AO263" i="11"/>
  <c r="AP263" i="11"/>
  <c r="AQ263" i="11"/>
  <c r="AR263" i="11"/>
  <c r="AS263" i="11"/>
  <c r="AT263" i="11"/>
  <c r="AU263" i="11"/>
  <c r="AV263" i="11"/>
  <c r="AW263" i="11"/>
  <c r="AX263" i="11"/>
  <c r="AY263" i="11"/>
  <c r="AZ263" i="11"/>
  <c r="BA263" i="11"/>
  <c r="BB263" i="11"/>
  <c r="BC263" i="11"/>
  <c r="BD263" i="11"/>
  <c r="BE263" i="11"/>
  <c r="BF263" i="11"/>
  <c r="BG263" i="11"/>
  <c r="BH263" i="11"/>
  <c r="BI263" i="11"/>
  <c r="BJ263" i="11"/>
  <c r="BK263" i="11"/>
  <c r="BL263" i="11"/>
  <c r="BM263" i="11"/>
  <c r="BN263" i="11"/>
  <c r="BO263" i="11"/>
  <c r="BP263" i="11"/>
  <c r="BQ263" i="11"/>
  <c r="BR263" i="11"/>
  <c r="BS263" i="11"/>
  <c r="BT263" i="11"/>
  <c r="BU263" i="11"/>
  <c r="BV263" i="11"/>
  <c r="BW263" i="11"/>
  <c r="BX263" i="11"/>
  <c r="BY263" i="11"/>
  <c r="BZ263" i="11"/>
  <c r="CA263" i="11"/>
  <c r="CB263" i="11"/>
  <c r="CC263" i="11"/>
  <c r="CD263" i="11"/>
  <c r="CE263" i="11"/>
  <c r="CF263" i="11"/>
  <c r="CG263" i="11"/>
  <c r="CH263" i="11"/>
  <c r="CI263" i="11"/>
  <c r="CJ263" i="11"/>
  <c r="CK263" i="11"/>
  <c r="CL263" i="11"/>
  <c r="CM263" i="11"/>
  <c r="CN263" i="11"/>
  <c r="CO263" i="11"/>
  <c r="CP263" i="11"/>
  <c r="AA280" i="11" s="1"/>
  <c r="C264" i="11"/>
  <c r="D264" i="11"/>
  <c r="E264" i="11"/>
  <c r="F264" i="11"/>
  <c r="G264" i="11"/>
  <c r="H264" i="11"/>
  <c r="I264" i="11"/>
  <c r="J264" i="11"/>
  <c r="L264" i="11"/>
  <c r="M264" i="11"/>
  <c r="N264" i="11"/>
  <c r="O264" i="11"/>
  <c r="P264" i="11"/>
  <c r="Q264" i="11"/>
  <c r="R264" i="11"/>
  <c r="S264" i="11"/>
  <c r="T264" i="11"/>
  <c r="U264" i="11"/>
  <c r="V264" i="11"/>
  <c r="W264" i="11"/>
  <c r="X264" i="11"/>
  <c r="Y264" i="11"/>
  <c r="Z264" i="11"/>
  <c r="AA264" i="11"/>
  <c r="AB264" i="11"/>
  <c r="AC264" i="11"/>
  <c r="AD264" i="11"/>
  <c r="AE264" i="11"/>
  <c r="AF264" i="11"/>
  <c r="AG264" i="11"/>
  <c r="AH264" i="11"/>
  <c r="AI264" i="11"/>
  <c r="AJ264" i="11"/>
  <c r="AK264" i="11"/>
  <c r="AL264" i="11"/>
  <c r="AM264" i="11"/>
  <c r="AN264" i="11"/>
  <c r="AO264" i="11"/>
  <c r="AP264" i="11"/>
  <c r="AQ264" i="11"/>
  <c r="AR264" i="11"/>
  <c r="AS264" i="11"/>
  <c r="AT264" i="11"/>
  <c r="AU264" i="11"/>
  <c r="AV264" i="11"/>
  <c r="AW264" i="11"/>
  <c r="AX264" i="11"/>
  <c r="AY264" i="11"/>
  <c r="AZ264" i="11"/>
  <c r="BA264" i="11"/>
  <c r="BB264" i="11"/>
  <c r="BC264" i="11"/>
  <c r="BD264" i="11"/>
  <c r="BE264" i="11"/>
  <c r="BF264" i="11"/>
  <c r="BG264" i="11"/>
  <c r="BH264" i="11"/>
  <c r="BI264" i="11"/>
  <c r="BJ264" i="11"/>
  <c r="BK264" i="11"/>
  <c r="BL264" i="11"/>
  <c r="BM264" i="11"/>
  <c r="BN264" i="11"/>
  <c r="BO264" i="11"/>
  <c r="BP264" i="11"/>
  <c r="BQ264" i="11"/>
  <c r="BR264" i="11"/>
  <c r="BS264" i="11"/>
  <c r="BT264" i="11"/>
  <c r="BU264" i="11"/>
  <c r="BV264" i="11"/>
  <c r="BW264" i="11"/>
  <c r="BX264" i="11"/>
  <c r="BY264" i="11"/>
  <c r="BZ264" i="11"/>
  <c r="CA264" i="11"/>
  <c r="CB264" i="11"/>
  <c r="CC264" i="11"/>
  <c r="CD264" i="11"/>
  <c r="CE264" i="11"/>
  <c r="CF264" i="11"/>
  <c r="CG264" i="11"/>
  <c r="CH264" i="11"/>
  <c r="CI264" i="11"/>
  <c r="CJ264" i="11"/>
  <c r="CK264" i="11"/>
  <c r="CL264" i="11"/>
  <c r="CM264" i="11"/>
  <c r="CN264" i="11"/>
  <c r="CO264" i="11"/>
  <c r="CP264" i="11"/>
  <c r="AA281" i="11" s="1"/>
  <c r="C265" i="11"/>
  <c r="D265" i="11"/>
  <c r="E265" i="11"/>
  <c r="F265" i="11"/>
  <c r="G265" i="11"/>
  <c r="H265" i="11"/>
  <c r="I265" i="11"/>
  <c r="J265" i="11"/>
  <c r="K265" i="11"/>
  <c r="L265" i="11"/>
  <c r="M265" i="11"/>
  <c r="N265" i="11"/>
  <c r="O265" i="11"/>
  <c r="P265" i="11"/>
  <c r="Q265" i="11"/>
  <c r="R265" i="11"/>
  <c r="S265" i="11"/>
  <c r="T265" i="11"/>
  <c r="U265" i="11"/>
  <c r="V265" i="11"/>
  <c r="W265" i="11"/>
  <c r="X265" i="11"/>
  <c r="Y265" i="11"/>
  <c r="Z265" i="11"/>
  <c r="AA265" i="11"/>
  <c r="AB265" i="11"/>
  <c r="AC265" i="11"/>
  <c r="AD265" i="11"/>
  <c r="AE265" i="11"/>
  <c r="AF265" i="11"/>
  <c r="AG265" i="11"/>
  <c r="AH265" i="11"/>
  <c r="AI265" i="11"/>
  <c r="AJ265" i="11"/>
  <c r="AK265" i="11"/>
  <c r="AL265" i="11"/>
  <c r="AM265" i="11"/>
  <c r="AN265" i="11"/>
  <c r="AO265" i="11"/>
  <c r="AP265" i="11"/>
  <c r="AQ265" i="11"/>
  <c r="AR265" i="11"/>
  <c r="AS265" i="11"/>
  <c r="AT265" i="11"/>
  <c r="AU265" i="11"/>
  <c r="AV265" i="11"/>
  <c r="AW265" i="11"/>
  <c r="AX265" i="11"/>
  <c r="AY265" i="11"/>
  <c r="AZ265" i="11"/>
  <c r="BA265" i="11"/>
  <c r="BB265" i="11"/>
  <c r="BC265" i="11"/>
  <c r="BD265" i="11"/>
  <c r="BE265" i="11"/>
  <c r="BF265" i="11"/>
  <c r="BG265" i="11"/>
  <c r="BH265" i="11"/>
  <c r="BI265" i="11"/>
  <c r="BJ265" i="11"/>
  <c r="BK265" i="11"/>
  <c r="BL265" i="11"/>
  <c r="BM265" i="11"/>
  <c r="BN265" i="11"/>
  <c r="BO265" i="11"/>
  <c r="BP265" i="11"/>
  <c r="BQ265" i="11"/>
  <c r="BR265" i="11"/>
  <c r="BS265" i="11"/>
  <c r="BT265" i="11"/>
  <c r="BU265" i="11"/>
  <c r="BV265" i="11"/>
  <c r="BW265" i="11"/>
  <c r="BX265" i="11"/>
  <c r="BY265" i="11"/>
  <c r="BZ265" i="11"/>
  <c r="CA265" i="11"/>
  <c r="CB265" i="11"/>
  <c r="CC265" i="11"/>
  <c r="CD265" i="11"/>
  <c r="CE265" i="11"/>
  <c r="CF265" i="11"/>
  <c r="CG265" i="11"/>
  <c r="CH265" i="11"/>
  <c r="CI265" i="11"/>
  <c r="CJ265" i="11"/>
  <c r="CK265" i="11"/>
  <c r="CL265" i="11"/>
  <c r="CM265" i="11"/>
  <c r="CN265" i="11"/>
  <c r="CO265" i="11"/>
  <c r="CP265" i="11"/>
  <c r="AA282" i="11" s="1"/>
  <c r="C266" i="11"/>
  <c r="D266" i="11"/>
  <c r="E266" i="11"/>
  <c r="F266" i="11"/>
  <c r="G266" i="11"/>
  <c r="H266" i="11"/>
  <c r="I266" i="11"/>
  <c r="J266" i="11"/>
  <c r="K266" i="11"/>
  <c r="L266" i="11"/>
  <c r="M266" i="11"/>
  <c r="N266" i="11"/>
  <c r="O266" i="11"/>
  <c r="P266" i="11"/>
  <c r="Q266" i="11"/>
  <c r="R266" i="11"/>
  <c r="S266" i="11"/>
  <c r="T266" i="11"/>
  <c r="U266" i="11"/>
  <c r="V266" i="11"/>
  <c r="W266" i="11"/>
  <c r="X266" i="11"/>
  <c r="Y266" i="11"/>
  <c r="Z266" i="11"/>
  <c r="AA266" i="11"/>
  <c r="AB266" i="11"/>
  <c r="AC266" i="11"/>
  <c r="AD266" i="11"/>
  <c r="AE266" i="11"/>
  <c r="AF266" i="11"/>
  <c r="AG266" i="11"/>
  <c r="AH266" i="11"/>
  <c r="AI266" i="11"/>
  <c r="AJ266" i="11"/>
  <c r="AK266" i="11"/>
  <c r="AL266" i="11"/>
  <c r="AM266" i="11"/>
  <c r="AN266" i="11"/>
  <c r="AO266" i="11"/>
  <c r="AP266" i="11"/>
  <c r="AQ266" i="11"/>
  <c r="AR266" i="11"/>
  <c r="AS266" i="11"/>
  <c r="AT266" i="11"/>
  <c r="AU266" i="11"/>
  <c r="AV266" i="11"/>
  <c r="AW266" i="11"/>
  <c r="AX266" i="11"/>
  <c r="AY266" i="11"/>
  <c r="AZ266" i="11"/>
  <c r="BA266" i="11"/>
  <c r="BB266" i="11"/>
  <c r="BC266" i="11"/>
  <c r="BD266" i="11"/>
  <c r="BE266" i="11"/>
  <c r="BF266" i="11"/>
  <c r="BG266" i="11"/>
  <c r="BH266" i="11"/>
  <c r="BI266" i="11"/>
  <c r="BJ266" i="11"/>
  <c r="BK266" i="11"/>
  <c r="BL266" i="11"/>
  <c r="BM266" i="11"/>
  <c r="BN266" i="11"/>
  <c r="BO266" i="11"/>
  <c r="BP266" i="11"/>
  <c r="BQ266" i="11"/>
  <c r="BR266" i="11"/>
  <c r="BS266" i="11"/>
  <c r="BT266" i="11"/>
  <c r="BU266" i="11"/>
  <c r="BV266" i="11"/>
  <c r="BW266" i="11"/>
  <c r="BX266" i="11"/>
  <c r="BY266" i="11"/>
  <c r="BZ266" i="11"/>
  <c r="CA266" i="11"/>
  <c r="CB266" i="11"/>
  <c r="CC266" i="11"/>
  <c r="CD266" i="11"/>
  <c r="CE266" i="11"/>
  <c r="CF266" i="11"/>
  <c r="CG266" i="11"/>
  <c r="CH266" i="11"/>
  <c r="CI266" i="11"/>
  <c r="CJ266" i="11"/>
  <c r="CK266" i="11"/>
  <c r="CL266" i="11"/>
  <c r="CM266" i="11"/>
  <c r="CN266" i="11"/>
  <c r="CO266" i="11"/>
  <c r="CP266" i="11"/>
  <c r="AA283" i="11" s="1"/>
  <c r="C267" i="11"/>
  <c r="D267" i="11"/>
  <c r="E267" i="11"/>
  <c r="F267" i="11"/>
  <c r="G267" i="11"/>
  <c r="H267" i="11"/>
  <c r="I267" i="11"/>
  <c r="J267" i="11"/>
  <c r="K267" i="11"/>
  <c r="L267" i="11"/>
  <c r="M267" i="11"/>
  <c r="N267" i="11"/>
  <c r="O267" i="11"/>
  <c r="P267" i="11"/>
  <c r="Q267" i="11"/>
  <c r="R267" i="11"/>
  <c r="S267" i="11"/>
  <c r="T267" i="11"/>
  <c r="U267" i="11"/>
  <c r="V267" i="11"/>
  <c r="W267" i="11"/>
  <c r="X267" i="11"/>
  <c r="Y267" i="11"/>
  <c r="Z267" i="11"/>
  <c r="AA267" i="11"/>
  <c r="AB267" i="11"/>
  <c r="AC267" i="11"/>
  <c r="AD267" i="11"/>
  <c r="AE267" i="11"/>
  <c r="AF267" i="11"/>
  <c r="AG267" i="11"/>
  <c r="AH267" i="11"/>
  <c r="AI267" i="11"/>
  <c r="AJ267" i="11"/>
  <c r="AK267" i="11"/>
  <c r="AL267" i="11"/>
  <c r="AM267" i="11"/>
  <c r="AN267" i="11"/>
  <c r="AO267" i="11"/>
  <c r="AP267" i="11"/>
  <c r="AQ267" i="11"/>
  <c r="AR267" i="11"/>
  <c r="AS267" i="11"/>
  <c r="AT267" i="11"/>
  <c r="AU267" i="11"/>
  <c r="AV267" i="11"/>
  <c r="AW267" i="11"/>
  <c r="AX267" i="11"/>
  <c r="AY267" i="11"/>
  <c r="AZ267" i="11"/>
  <c r="BA267" i="11"/>
  <c r="BB267" i="11"/>
  <c r="BC267" i="11"/>
  <c r="BD267" i="11"/>
  <c r="BE267" i="11"/>
  <c r="BF267" i="11"/>
  <c r="BG267" i="11"/>
  <c r="BH267" i="11"/>
  <c r="BI267" i="11"/>
  <c r="BJ267" i="11"/>
  <c r="BK267" i="11"/>
  <c r="BL267" i="11"/>
  <c r="BM267" i="11"/>
  <c r="BN267" i="11"/>
  <c r="BO267" i="11"/>
  <c r="BP267" i="11"/>
  <c r="BQ267" i="11"/>
  <c r="BR267" i="11"/>
  <c r="BS267" i="11"/>
  <c r="BT267" i="11"/>
  <c r="BU267" i="11"/>
  <c r="BV267" i="11"/>
  <c r="BW267" i="11"/>
  <c r="BX267" i="11"/>
  <c r="BY267" i="11"/>
  <c r="BZ267" i="11"/>
  <c r="CA267" i="11"/>
  <c r="CB267" i="11"/>
  <c r="CC267" i="11"/>
  <c r="CD267" i="11"/>
  <c r="CE267" i="11"/>
  <c r="CF267" i="11"/>
  <c r="CG267" i="11"/>
  <c r="CH267" i="11"/>
  <c r="CI267" i="11"/>
  <c r="CJ267" i="11"/>
  <c r="CK267" i="11"/>
  <c r="CL267" i="11"/>
  <c r="CM267" i="11"/>
  <c r="CN267" i="11"/>
  <c r="CO267" i="11"/>
  <c r="CP267" i="11"/>
  <c r="AA284" i="11" s="1"/>
  <c r="C268" i="11"/>
  <c r="D268" i="11"/>
  <c r="E268" i="11"/>
  <c r="F268" i="11"/>
  <c r="G268" i="11"/>
  <c r="H268" i="11"/>
  <c r="I268" i="11"/>
  <c r="J268" i="11"/>
  <c r="K268" i="11"/>
  <c r="L268" i="11"/>
  <c r="M268" i="11"/>
  <c r="N268" i="11"/>
  <c r="O268" i="11"/>
  <c r="P268" i="11"/>
  <c r="Q268" i="11"/>
  <c r="R268" i="11"/>
  <c r="S268" i="11"/>
  <c r="T268" i="11"/>
  <c r="U268" i="11"/>
  <c r="V268" i="11"/>
  <c r="W268" i="11"/>
  <c r="X268" i="11"/>
  <c r="Y268" i="11"/>
  <c r="Z268" i="11"/>
  <c r="AA268" i="11"/>
  <c r="AB268" i="11"/>
  <c r="AC268" i="11"/>
  <c r="AD268" i="11"/>
  <c r="AE268" i="11"/>
  <c r="AF268" i="11"/>
  <c r="AG268" i="11"/>
  <c r="AH268" i="11"/>
  <c r="AI268" i="11"/>
  <c r="AJ268" i="11"/>
  <c r="AK268" i="11"/>
  <c r="AL268" i="11"/>
  <c r="AM268" i="11"/>
  <c r="AN268" i="11"/>
  <c r="AO268" i="11"/>
  <c r="AP268" i="11"/>
  <c r="AQ268" i="11"/>
  <c r="AR268" i="11"/>
  <c r="AS268" i="11"/>
  <c r="AT268" i="11"/>
  <c r="AU268" i="11"/>
  <c r="AV268" i="11"/>
  <c r="AW268" i="11"/>
  <c r="AX268" i="11"/>
  <c r="AY268" i="11"/>
  <c r="AZ268" i="11"/>
  <c r="BA268" i="11"/>
  <c r="BB268" i="11"/>
  <c r="BC268" i="11"/>
  <c r="BD268" i="11"/>
  <c r="BE268" i="11"/>
  <c r="BF268" i="11"/>
  <c r="BG268" i="11"/>
  <c r="BH268" i="11"/>
  <c r="BI268" i="11"/>
  <c r="BJ268" i="11"/>
  <c r="BK268" i="11"/>
  <c r="BL268" i="11"/>
  <c r="BM268" i="11"/>
  <c r="BN268" i="11"/>
  <c r="BO268" i="11"/>
  <c r="BP268" i="11"/>
  <c r="BQ268" i="11"/>
  <c r="BR268" i="11"/>
  <c r="BS268" i="11"/>
  <c r="BT268" i="11"/>
  <c r="BU268" i="11"/>
  <c r="BV268" i="11"/>
  <c r="BW268" i="11"/>
  <c r="BX268" i="11"/>
  <c r="BY268" i="11"/>
  <c r="BZ268" i="11"/>
  <c r="CA268" i="11"/>
  <c r="CB268" i="11"/>
  <c r="CC268" i="11"/>
  <c r="CD268" i="11"/>
  <c r="CE268" i="11"/>
  <c r="CF268" i="11"/>
  <c r="CG268" i="11"/>
  <c r="CH268" i="11"/>
  <c r="CI268" i="11"/>
  <c r="CJ268" i="11"/>
  <c r="CK268" i="11"/>
  <c r="CL268" i="11"/>
  <c r="CM268" i="11"/>
  <c r="CN268" i="11"/>
  <c r="CO268" i="11"/>
  <c r="CP268" i="11"/>
  <c r="AA285" i="11" s="1"/>
  <c r="C269" i="11"/>
  <c r="D269" i="11"/>
  <c r="E269" i="11"/>
  <c r="F269" i="11"/>
  <c r="G269" i="11"/>
  <c r="H269" i="11"/>
  <c r="I269" i="11"/>
  <c r="J269" i="11"/>
  <c r="K269" i="11"/>
  <c r="L269" i="11"/>
  <c r="M269" i="11"/>
  <c r="N269" i="11"/>
  <c r="O269" i="11"/>
  <c r="P269" i="11"/>
  <c r="Q269" i="11"/>
  <c r="R269" i="11"/>
  <c r="S269" i="11"/>
  <c r="T269" i="11"/>
  <c r="U269" i="11"/>
  <c r="V269" i="11"/>
  <c r="W269" i="11"/>
  <c r="X269" i="11"/>
  <c r="Y269" i="11"/>
  <c r="Z269" i="11"/>
  <c r="AA269" i="11"/>
  <c r="AB269" i="11"/>
  <c r="AC269" i="11"/>
  <c r="AD269" i="11"/>
  <c r="AF269" i="11"/>
  <c r="AG269" i="11"/>
  <c r="AH269" i="11"/>
  <c r="AI269" i="11"/>
  <c r="AJ269" i="11"/>
  <c r="AK269" i="11"/>
  <c r="AL269" i="11"/>
  <c r="AM269" i="11"/>
  <c r="AN269" i="11"/>
  <c r="AO269" i="11"/>
  <c r="AP269" i="11"/>
  <c r="AQ269" i="11"/>
  <c r="AR269" i="11"/>
  <c r="AS269" i="11"/>
  <c r="AT269" i="11"/>
  <c r="AU269" i="11"/>
  <c r="AV269" i="11"/>
  <c r="AW269" i="11"/>
  <c r="AX269" i="11"/>
  <c r="AY269" i="11"/>
  <c r="AZ269" i="11"/>
  <c r="BA269" i="11"/>
  <c r="BB269" i="11"/>
  <c r="BC269" i="11"/>
  <c r="BD269" i="11"/>
  <c r="BE269" i="11"/>
  <c r="BF269" i="11"/>
  <c r="BG269" i="11"/>
  <c r="BH269" i="11"/>
  <c r="BI269" i="11"/>
  <c r="BJ269" i="11"/>
  <c r="BK269" i="11"/>
  <c r="BL269" i="11"/>
  <c r="BM269" i="11"/>
  <c r="BN269" i="11"/>
  <c r="BO269" i="11"/>
  <c r="BP269" i="11"/>
  <c r="BQ269" i="11"/>
  <c r="BR269" i="11"/>
  <c r="BS269" i="11"/>
  <c r="BT269" i="11"/>
  <c r="BU269" i="11"/>
  <c r="BV269" i="11"/>
  <c r="BW269" i="11"/>
  <c r="BX269" i="11"/>
  <c r="BY269" i="11"/>
  <c r="BZ269" i="11"/>
  <c r="CA269" i="11"/>
  <c r="CB269" i="11"/>
  <c r="CC269" i="11"/>
  <c r="CD269" i="11"/>
  <c r="CE269" i="11"/>
  <c r="CF269" i="11"/>
  <c r="CG269" i="11"/>
  <c r="CH269" i="11"/>
  <c r="CI269" i="11"/>
  <c r="CJ269" i="11"/>
  <c r="CK269" i="11"/>
  <c r="CL269" i="11"/>
  <c r="CM269" i="11"/>
  <c r="CN269" i="11"/>
  <c r="CO269" i="11"/>
  <c r="CP269" i="11"/>
  <c r="AA286" i="11" s="1"/>
  <c r="C270" i="11"/>
  <c r="D270" i="11"/>
  <c r="E270" i="11"/>
  <c r="F270" i="11"/>
  <c r="G270" i="11"/>
  <c r="H270" i="11"/>
  <c r="I270" i="11"/>
  <c r="J270" i="11"/>
  <c r="K270" i="11"/>
  <c r="L270" i="11"/>
  <c r="M270" i="11"/>
  <c r="N270" i="11"/>
  <c r="O270" i="11"/>
  <c r="P270" i="11"/>
  <c r="Q270" i="11"/>
  <c r="R270" i="11"/>
  <c r="S270" i="11"/>
  <c r="T270" i="11"/>
  <c r="U270" i="11"/>
  <c r="V270" i="11"/>
  <c r="W270" i="11"/>
  <c r="X270" i="11"/>
  <c r="Y270" i="11"/>
  <c r="Z270" i="11"/>
  <c r="AA270" i="11"/>
  <c r="AB270" i="11"/>
  <c r="AC270" i="11"/>
  <c r="AD270" i="11"/>
  <c r="AE270" i="11"/>
  <c r="AF270" i="11"/>
  <c r="AG270" i="11"/>
  <c r="AH270" i="11"/>
  <c r="AI270" i="11"/>
  <c r="AJ270" i="11"/>
  <c r="AK270" i="11"/>
  <c r="AL270" i="11"/>
  <c r="AM270" i="11"/>
  <c r="AN270" i="11"/>
  <c r="AO270" i="11"/>
  <c r="AP270" i="11"/>
  <c r="AQ270" i="11"/>
  <c r="AR270" i="11"/>
  <c r="AS270" i="11"/>
  <c r="AT270" i="11"/>
  <c r="AU270" i="11"/>
  <c r="AV270" i="11"/>
  <c r="AW270" i="11"/>
  <c r="AX270" i="11"/>
  <c r="AY270" i="11"/>
  <c r="AZ270" i="11"/>
  <c r="BA270" i="11"/>
  <c r="BB270" i="11"/>
  <c r="BC270" i="11"/>
  <c r="BD270" i="11"/>
  <c r="BE270" i="11"/>
  <c r="BF270" i="11"/>
  <c r="BG270" i="11"/>
  <c r="BH270" i="11"/>
  <c r="BI270" i="11"/>
  <c r="BJ270" i="11"/>
  <c r="BK270" i="11"/>
  <c r="BL270" i="11"/>
  <c r="BM270" i="11"/>
  <c r="BN270" i="11"/>
  <c r="BO270" i="11"/>
  <c r="BP270" i="11"/>
  <c r="BQ270" i="11"/>
  <c r="BR270" i="11"/>
  <c r="BS270" i="11"/>
  <c r="BT270" i="11"/>
  <c r="BU270" i="11"/>
  <c r="BV270" i="11"/>
  <c r="BW270" i="11"/>
  <c r="BX270" i="11"/>
  <c r="BY270" i="11"/>
  <c r="BZ270" i="11"/>
  <c r="CA270" i="11"/>
  <c r="CB270" i="11"/>
  <c r="CC270" i="11"/>
  <c r="CD270" i="11"/>
  <c r="CE270" i="11"/>
  <c r="CF270" i="11"/>
  <c r="CG270" i="11"/>
  <c r="CH270" i="11"/>
  <c r="CI270" i="11"/>
  <c r="CJ270" i="11"/>
  <c r="CK270" i="11"/>
  <c r="CL270" i="11"/>
  <c r="CM270" i="11"/>
  <c r="CN270" i="11"/>
  <c r="CO270" i="11"/>
  <c r="CP270" i="11"/>
  <c r="AA287" i="11" s="1"/>
  <c r="C271" i="11"/>
  <c r="D271" i="11"/>
  <c r="E271" i="11"/>
  <c r="F271" i="11"/>
  <c r="G271" i="11"/>
  <c r="H271" i="11"/>
  <c r="I271" i="11"/>
  <c r="J271" i="11"/>
  <c r="K271" i="11"/>
  <c r="L271" i="11"/>
  <c r="M271" i="11"/>
  <c r="N271" i="11"/>
  <c r="O271" i="11"/>
  <c r="P271" i="11"/>
  <c r="Q271" i="11"/>
  <c r="R271" i="11"/>
  <c r="S271" i="11"/>
  <c r="T271" i="11"/>
  <c r="U271" i="11"/>
  <c r="V271" i="11"/>
  <c r="W271" i="11"/>
  <c r="X271" i="11"/>
  <c r="Y271" i="11"/>
  <c r="Z271" i="11"/>
  <c r="AA271" i="11"/>
  <c r="AB271" i="11"/>
  <c r="AC271" i="11"/>
  <c r="AD271" i="11"/>
  <c r="AE271" i="11"/>
  <c r="AF271" i="11"/>
  <c r="AG271" i="11"/>
  <c r="AH271" i="11"/>
  <c r="AI271" i="11"/>
  <c r="AJ271" i="11"/>
  <c r="AK271" i="11"/>
  <c r="AL271" i="11"/>
  <c r="AM271" i="11"/>
  <c r="AN271" i="11"/>
  <c r="AO271" i="11"/>
  <c r="AP271" i="11"/>
  <c r="AQ271" i="11"/>
  <c r="AR271" i="11"/>
  <c r="AS271" i="11"/>
  <c r="AT271" i="11"/>
  <c r="AU271" i="11"/>
  <c r="AV271" i="11"/>
  <c r="AW271" i="11"/>
  <c r="AX271" i="11"/>
  <c r="AY271" i="11"/>
  <c r="AZ271" i="11"/>
  <c r="BA271" i="11"/>
  <c r="BB271" i="11"/>
  <c r="BC271" i="11"/>
  <c r="BD271" i="11"/>
  <c r="BE271" i="11"/>
  <c r="BF271" i="11"/>
  <c r="BG271" i="11"/>
  <c r="BH271" i="11"/>
  <c r="BI271" i="11"/>
  <c r="BJ271" i="11"/>
  <c r="BK271" i="11"/>
  <c r="BL271" i="11"/>
  <c r="BM271" i="11"/>
  <c r="BN271" i="11"/>
  <c r="BO271" i="11"/>
  <c r="BP271" i="11"/>
  <c r="BQ271" i="11"/>
  <c r="BR271" i="11"/>
  <c r="BS271" i="11"/>
  <c r="BT271" i="11"/>
  <c r="BU271" i="11"/>
  <c r="BV271" i="11"/>
  <c r="BW271" i="11"/>
  <c r="BX271" i="11"/>
  <c r="BY271" i="11"/>
  <c r="BZ271" i="11"/>
  <c r="CA271" i="11"/>
  <c r="CB271" i="11"/>
  <c r="CC271" i="11"/>
  <c r="CD271" i="11"/>
  <c r="CE271" i="11"/>
  <c r="CF271" i="11"/>
  <c r="CG271" i="11"/>
  <c r="CH271" i="11"/>
  <c r="CI271" i="11"/>
  <c r="CJ271" i="11"/>
  <c r="CK271" i="11"/>
  <c r="CL271" i="11"/>
  <c r="CM271" i="11"/>
  <c r="CN271" i="11"/>
  <c r="CP271" i="11"/>
  <c r="AA288" i="11" s="1"/>
  <c r="C272" i="11"/>
  <c r="D272" i="11"/>
  <c r="E272" i="11"/>
  <c r="F272" i="11"/>
  <c r="G272" i="11"/>
  <c r="H272" i="11"/>
  <c r="I272" i="11"/>
  <c r="J272" i="11"/>
  <c r="K272" i="11"/>
  <c r="L272" i="11"/>
  <c r="M272" i="11"/>
  <c r="N272" i="11"/>
  <c r="O272" i="11"/>
  <c r="P272" i="11"/>
  <c r="Q272" i="11"/>
  <c r="R272" i="11"/>
  <c r="S272" i="11"/>
  <c r="T272" i="11"/>
  <c r="U272" i="11"/>
  <c r="V272" i="11"/>
  <c r="W272" i="11"/>
  <c r="X272" i="11"/>
  <c r="Y272" i="11"/>
  <c r="Z272" i="11"/>
  <c r="AA272" i="11"/>
  <c r="AB272" i="11"/>
  <c r="AC272" i="11"/>
  <c r="AD272" i="11"/>
  <c r="AE272" i="11"/>
  <c r="AF272" i="11"/>
  <c r="AG272" i="11"/>
  <c r="AH272" i="11"/>
  <c r="AI272" i="11"/>
  <c r="AJ272" i="11"/>
  <c r="AK272" i="11"/>
  <c r="AL272" i="11"/>
  <c r="AM272" i="11"/>
  <c r="AN272" i="11"/>
  <c r="AO272" i="11"/>
  <c r="AP272" i="11"/>
  <c r="AQ272" i="11"/>
  <c r="AR272" i="11"/>
  <c r="AS272" i="11"/>
  <c r="AT272" i="11"/>
  <c r="AU272" i="11"/>
  <c r="AV272" i="11"/>
  <c r="AW272" i="11"/>
  <c r="AX272" i="11"/>
  <c r="AY272" i="11"/>
  <c r="AZ272" i="11"/>
  <c r="BA272" i="11"/>
  <c r="BB272" i="11"/>
  <c r="BC272" i="11"/>
  <c r="BD272" i="11"/>
  <c r="BE272" i="11"/>
  <c r="BF272" i="11"/>
  <c r="BG272" i="11"/>
  <c r="BH272" i="11"/>
  <c r="BI272" i="11"/>
  <c r="BJ272" i="11"/>
  <c r="BK272" i="11"/>
  <c r="BL272" i="11"/>
  <c r="BM272" i="11"/>
  <c r="BN272" i="11"/>
  <c r="BO272" i="11"/>
  <c r="BP272" i="11"/>
  <c r="BQ272" i="11"/>
  <c r="BR272" i="11"/>
  <c r="BS272" i="11"/>
  <c r="BT272" i="11"/>
  <c r="BU272" i="11"/>
  <c r="BV272" i="11"/>
  <c r="BW272" i="11"/>
  <c r="BX272" i="11"/>
  <c r="BY272" i="11"/>
  <c r="BZ272" i="11"/>
  <c r="CA272" i="11"/>
  <c r="CB272" i="11"/>
  <c r="CC272" i="11"/>
  <c r="CD272" i="11"/>
  <c r="CE272" i="11"/>
  <c r="CF272" i="11"/>
  <c r="CG272" i="11"/>
  <c r="CH272" i="11"/>
  <c r="CI272" i="11"/>
  <c r="CJ272" i="11"/>
  <c r="CK272" i="11"/>
  <c r="CL272" i="11"/>
  <c r="CM272" i="11"/>
  <c r="CN272" i="11"/>
  <c r="CO272" i="11"/>
  <c r="CP272" i="11"/>
  <c r="AA289" i="11" s="1"/>
  <c r="D262" i="11"/>
  <c r="E262" i="11"/>
  <c r="F262" i="11"/>
  <c r="G262" i="11"/>
  <c r="H262" i="11"/>
  <c r="I262" i="11"/>
  <c r="J262" i="11"/>
  <c r="K262" i="11"/>
  <c r="L262" i="11"/>
  <c r="M262" i="11"/>
  <c r="N262" i="11"/>
  <c r="O262" i="11"/>
  <c r="P262" i="11"/>
  <c r="Q262" i="11"/>
  <c r="R262" i="11"/>
  <c r="S262" i="11"/>
  <c r="T262" i="11"/>
  <c r="U262" i="11"/>
  <c r="V262" i="11"/>
  <c r="W262" i="11"/>
  <c r="X262" i="11"/>
  <c r="Y262" i="11"/>
  <c r="Z262" i="11"/>
  <c r="AA262" i="11"/>
  <c r="AB262" i="11"/>
  <c r="AC262" i="11"/>
  <c r="AD262" i="11"/>
  <c r="AE262" i="11"/>
  <c r="AF262" i="11"/>
  <c r="AG262" i="11"/>
  <c r="AH262" i="11"/>
  <c r="AI262" i="11"/>
  <c r="AJ262" i="11"/>
  <c r="AK262" i="11"/>
  <c r="AL262" i="11"/>
  <c r="AM262" i="11"/>
  <c r="AN262" i="11"/>
  <c r="AO262" i="11"/>
  <c r="AP262" i="11"/>
  <c r="AQ262" i="11"/>
  <c r="AR262" i="11"/>
  <c r="AS262" i="11"/>
  <c r="AT262" i="11"/>
  <c r="AU262" i="11"/>
  <c r="AV262" i="11"/>
  <c r="AW262" i="11"/>
  <c r="AX262" i="11"/>
  <c r="AY262" i="11"/>
  <c r="AZ262" i="11"/>
  <c r="BA262" i="11"/>
  <c r="BB262" i="11"/>
  <c r="BC262" i="11"/>
  <c r="BD262" i="11"/>
  <c r="BE262" i="11"/>
  <c r="BF262" i="11"/>
  <c r="BG262" i="11"/>
  <c r="BH262" i="11"/>
  <c r="BI262" i="11"/>
  <c r="BJ262" i="11"/>
  <c r="BK262" i="11"/>
  <c r="BL262" i="11"/>
  <c r="BM262" i="11"/>
  <c r="BN262" i="11"/>
  <c r="BO262" i="11"/>
  <c r="BP262" i="11"/>
  <c r="BQ262" i="11"/>
  <c r="BR262" i="11"/>
  <c r="BS262" i="11"/>
  <c r="BT262" i="11"/>
  <c r="BU262" i="11"/>
  <c r="BV262" i="11"/>
  <c r="BW262" i="11"/>
  <c r="BX262" i="11"/>
  <c r="BY262" i="11"/>
  <c r="BZ262" i="11"/>
  <c r="CA262" i="11"/>
  <c r="CB262" i="11"/>
  <c r="CC262" i="11"/>
  <c r="CD262" i="11"/>
  <c r="CE262" i="11"/>
  <c r="CF262" i="11"/>
  <c r="CG262" i="11"/>
  <c r="CH262" i="11"/>
  <c r="CI262" i="11"/>
  <c r="CJ262" i="11"/>
  <c r="CK262" i="11"/>
  <c r="CL262" i="11"/>
  <c r="CM262" i="11"/>
  <c r="CN262" i="11"/>
  <c r="CO262" i="11"/>
  <c r="CP262" i="11"/>
  <c r="AA279" i="11" s="1"/>
  <c r="P282" i="11" l="1"/>
  <c r="P281" i="11"/>
  <c r="P279" i="11"/>
  <c r="AA290" i="11"/>
  <c r="P289" i="11"/>
  <c r="P285" i="11"/>
  <c r="P288" i="11"/>
  <c r="P287" i="11"/>
  <c r="P286" i="11"/>
  <c r="P284" i="11"/>
  <c r="P283" i="11"/>
  <c r="P280" i="11"/>
  <c r="G281" i="11"/>
  <c r="CQ182" i="11"/>
  <c r="CQ180" i="11"/>
  <c r="X15" i="10"/>
  <c r="L14" i="9"/>
  <c r="P290" i="11" l="1"/>
  <c r="C60" i="7"/>
  <c r="C59" i="7"/>
  <c r="C58" i="7"/>
  <c r="C57" i="7"/>
  <c r="C56" i="7"/>
  <c r="C55" i="7"/>
  <c r="C54" i="7"/>
  <c r="C53" i="7"/>
  <c r="C52" i="7"/>
  <c r="C51" i="7"/>
  <c r="C50" i="7"/>
  <c r="C49" i="7"/>
  <c r="H33" i="7"/>
  <c r="H32" i="7"/>
  <c r="H31" i="7"/>
  <c r="H30" i="7"/>
  <c r="H29" i="7"/>
  <c r="H28" i="7"/>
  <c r="H27" i="7"/>
  <c r="H26" i="7"/>
  <c r="H25" i="7"/>
  <c r="H24" i="7"/>
  <c r="H23" i="7"/>
  <c r="H22" i="7"/>
  <c r="G33" i="7"/>
  <c r="G32" i="7"/>
  <c r="G31" i="7"/>
  <c r="G30" i="7"/>
  <c r="G29" i="7"/>
  <c r="G28" i="7"/>
  <c r="G27" i="7"/>
  <c r="G26" i="7"/>
  <c r="G25" i="7"/>
  <c r="G24" i="7"/>
  <c r="G23" i="7"/>
  <c r="G22" i="7"/>
  <c r="F33" i="7"/>
  <c r="F32" i="7"/>
  <c r="F31" i="7"/>
  <c r="F30" i="7"/>
  <c r="F29" i="7"/>
  <c r="F28" i="7"/>
  <c r="F27" i="7"/>
  <c r="F26" i="7"/>
  <c r="F25" i="7"/>
  <c r="F24" i="7"/>
  <c r="F23" i="7"/>
  <c r="F22" i="7"/>
  <c r="E33" i="7"/>
  <c r="E32" i="7"/>
  <c r="E31" i="7"/>
  <c r="E30" i="7"/>
  <c r="E29" i="7"/>
  <c r="E28" i="7"/>
  <c r="E27" i="7"/>
  <c r="E26" i="7"/>
  <c r="E25" i="7"/>
  <c r="E24" i="7"/>
  <c r="E23" i="7"/>
  <c r="E22" i="7"/>
  <c r="D33" i="7"/>
  <c r="D32" i="7"/>
  <c r="D31" i="7"/>
  <c r="D30" i="7"/>
  <c r="D29" i="7"/>
  <c r="D28" i="7"/>
  <c r="D27" i="7"/>
  <c r="D26" i="7"/>
  <c r="D25" i="7"/>
  <c r="D24" i="7"/>
  <c r="D23" i="7"/>
  <c r="D22" i="7"/>
  <c r="C33" i="7"/>
  <c r="C32" i="7"/>
  <c r="C31" i="7"/>
  <c r="C30" i="7"/>
  <c r="C29" i="7"/>
  <c r="C28" i="7"/>
  <c r="C27" i="7"/>
  <c r="C26" i="7"/>
  <c r="C25" i="7"/>
  <c r="C24" i="7"/>
  <c r="C23" i="7"/>
  <c r="C22" i="7"/>
  <c r="CQ147" i="11" l="1"/>
  <c r="CQ164" i="11" l="1"/>
  <c r="X14" i="10"/>
  <c r="I286" i="11" l="1"/>
  <c r="I284" i="11"/>
  <c r="I289" i="11"/>
  <c r="I285" i="11"/>
  <c r="I280" i="11"/>
  <c r="I287" i="11"/>
  <c r="I283" i="11"/>
  <c r="I281" i="11"/>
  <c r="I282" i="11"/>
  <c r="CQ162" i="11"/>
  <c r="C155" i="11"/>
  <c r="CQ145" i="11"/>
  <c r="L13" i="9" l="1"/>
  <c r="N9" i="13" l="1"/>
  <c r="M9" i="13"/>
  <c r="K9" i="13"/>
  <c r="J9" i="13"/>
  <c r="I9" i="13"/>
  <c r="H9" i="13"/>
  <c r="G9" i="13"/>
  <c r="F9" i="13"/>
  <c r="E9" i="13"/>
  <c r="D9" i="13"/>
  <c r="D255" i="11" l="1"/>
  <c r="E255" i="11"/>
  <c r="F255" i="11"/>
  <c r="G255" i="11"/>
  <c r="H255" i="11"/>
  <c r="I255" i="11"/>
  <c r="J255" i="11"/>
  <c r="K255" i="11"/>
  <c r="L255" i="11"/>
  <c r="M255" i="11"/>
  <c r="N255" i="11"/>
  <c r="O255" i="11"/>
  <c r="P255" i="11"/>
  <c r="Q255" i="11"/>
  <c r="R255" i="11"/>
  <c r="S255" i="11"/>
  <c r="T255" i="11"/>
  <c r="U255" i="11"/>
  <c r="V255" i="11"/>
  <c r="W255" i="11"/>
  <c r="X255" i="11"/>
  <c r="Y255" i="11"/>
  <c r="Z255" i="11"/>
  <c r="AA255" i="11"/>
  <c r="AB255" i="11"/>
  <c r="AC255" i="11"/>
  <c r="AD255" i="11"/>
  <c r="AE255" i="11"/>
  <c r="AF255" i="11"/>
  <c r="AG255" i="11"/>
  <c r="AH255" i="11"/>
  <c r="AI255" i="11"/>
  <c r="AJ255" i="11"/>
  <c r="AK255" i="11"/>
  <c r="AL255" i="11"/>
  <c r="AM255" i="11"/>
  <c r="AN255" i="11"/>
  <c r="AO255" i="11"/>
  <c r="AP255" i="11"/>
  <c r="AQ255" i="11"/>
  <c r="AR255" i="11"/>
  <c r="AS255" i="11"/>
  <c r="AT255" i="11"/>
  <c r="AU255" i="11"/>
  <c r="AV255" i="11"/>
  <c r="AW255" i="11"/>
  <c r="AX255" i="11"/>
  <c r="AY255" i="11"/>
  <c r="AZ255" i="11"/>
  <c r="BA255" i="11"/>
  <c r="BB255" i="11"/>
  <c r="BC255" i="11"/>
  <c r="BD255" i="11"/>
  <c r="BE255" i="11"/>
  <c r="BF255" i="11"/>
  <c r="BG255" i="11"/>
  <c r="BH255" i="11"/>
  <c r="BI255" i="11"/>
  <c r="BJ255" i="11"/>
  <c r="BK255" i="11"/>
  <c r="BL255" i="11"/>
  <c r="BM255" i="11"/>
  <c r="BN255" i="11"/>
  <c r="BO255" i="11"/>
  <c r="BP255" i="11"/>
  <c r="BQ255" i="11"/>
  <c r="BR255" i="11"/>
  <c r="BS255" i="11"/>
  <c r="BT255" i="11"/>
  <c r="BU255" i="11"/>
  <c r="BV255" i="11"/>
  <c r="BW255" i="11"/>
  <c r="BX255" i="11"/>
  <c r="BY255" i="11"/>
  <c r="BZ255" i="11"/>
  <c r="CA255" i="11"/>
  <c r="CB255" i="11"/>
  <c r="CC255" i="11"/>
  <c r="CD255" i="11"/>
  <c r="CE255" i="11"/>
  <c r="CF255" i="11"/>
  <c r="CG255" i="11"/>
  <c r="CH255" i="11"/>
  <c r="CI255" i="11"/>
  <c r="CJ255" i="11"/>
  <c r="CK255" i="11"/>
  <c r="CL255" i="11"/>
  <c r="CM255" i="11"/>
  <c r="CN255" i="11"/>
  <c r="CO255" i="11"/>
  <c r="CP255" i="11"/>
  <c r="C255" i="11"/>
  <c r="D254" i="11"/>
  <c r="E254" i="11"/>
  <c r="F254" i="11"/>
  <c r="G254" i="11"/>
  <c r="H254" i="11"/>
  <c r="I254" i="11"/>
  <c r="J254" i="11"/>
  <c r="K254" i="11"/>
  <c r="L254" i="11"/>
  <c r="M254" i="11"/>
  <c r="N254" i="11"/>
  <c r="O254" i="11"/>
  <c r="P254" i="11"/>
  <c r="Q254" i="11"/>
  <c r="R254" i="11"/>
  <c r="S254" i="11"/>
  <c r="T254" i="11"/>
  <c r="U254" i="11"/>
  <c r="V254" i="11"/>
  <c r="W254" i="11"/>
  <c r="X254" i="11"/>
  <c r="Y254" i="11"/>
  <c r="Z254" i="11"/>
  <c r="AA254" i="11"/>
  <c r="AB254" i="11"/>
  <c r="AC254" i="11"/>
  <c r="AD254" i="11"/>
  <c r="AE254" i="11"/>
  <c r="AF254" i="11"/>
  <c r="AG254" i="11"/>
  <c r="AH254" i="11"/>
  <c r="AI254" i="11"/>
  <c r="AJ254" i="11"/>
  <c r="AK254" i="11"/>
  <c r="AL254" i="11"/>
  <c r="AM254" i="11"/>
  <c r="AN254" i="11"/>
  <c r="AO254" i="11"/>
  <c r="AP254" i="11"/>
  <c r="AQ254" i="11"/>
  <c r="AR254" i="11"/>
  <c r="AS254" i="11"/>
  <c r="AT254" i="11"/>
  <c r="AU254" i="11"/>
  <c r="AV254" i="11"/>
  <c r="AW254" i="11"/>
  <c r="AX254" i="11"/>
  <c r="AY254" i="11"/>
  <c r="AZ254" i="11"/>
  <c r="BA254" i="11"/>
  <c r="BB254" i="11"/>
  <c r="BC254" i="11"/>
  <c r="BD254" i="11"/>
  <c r="BE254" i="11"/>
  <c r="BF254" i="11"/>
  <c r="BG254" i="11"/>
  <c r="BH254" i="11"/>
  <c r="BI254" i="11"/>
  <c r="BJ254" i="11"/>
  <c r="BK254" i="11"/>
  <c r="BL254" i="11"/>
  <c r="BM254" i="11"/>
  <c r="BN254" i="11"/>
  <c r="BO254" i="11"/>
  <c r="BP254" i="11"/>
  <c r="BQ254" i="11"/>
  <c r="BR254" i="11"/>
  <c r="BS254" i="11"/>
  <c r="BT254" i="11"/>
  <c r="BU254" i="11"/>
  <c r="BV254" i="11"/>
  <c r="BW254" i="11"/>
  <c r="BX254" i="11"/>
  <c r="BY254" i="11"/>
  <c r="BZ254" i="11"/>
  <c r="CA254" i="11"/>
  <c r="CB254" i="11"/>
  <c r="CC254" i="11"/>
  <c r="CD254" i="11"/>
  <c r="CE254" i="11"/>
  <c r="CF254" i="11"/>
  <c r="CG254" i="11"/>
  <c r="CH254" i="11"/>
  <c r="CI254" i="11"/>
  <c r="CJ254" i="11"/>
  <c r="CK254" i="11"/>
  <c r="CL254" i="11"/>
  <c r="CM254" i="11"/>
  <c r="CN254" i="11"/>
  <c r="CO254" i="11"/>
  <c r="CP254" i="11"/>
  <c r="C254" i="11"/>
  <c r="D253" i="11"/>
  <c r="E253" i="11"/>
  <c r="F253" i="11"/>
  <c r="G253" i="11"/>
  <c r="H253" i="11"/>
  <c r="I253" i="11"/>
  <c r="J253" i="11"/>
  <c r="K253" i="11"/>
  <c r="L253" i="11"/>
  <c r="M253" i="11"/>
  <c r="N253" i="11"/>
  <c r="O253" i="11"/>
  <c r="P253" i="11"/>
  <c r="Q253" i="11"/>
  <c r="R253" i="11"/>
  <c r="S253" i="11"/>
  <c r="T253" i="11"/>
  <c r="U253" i="11"/>
  <c r="V253" i="11"/>
  <c r="W253" i="11"/>
  <c r="X253" i="11"/>
  <c r="Y253" i="11"/>
  <c r="Z253" i="11"/>
  <c r="AA253" i="11"/>
  <c r="AB253" i="11"/>
  <c r="AC253" i="11"/>
  <c r="AD253" i="11"/>
  <c r="AE253" i="11"/>
  <c r="AF253" i="11"/>
  <c r="AG253" i="11"/>
  <c r="AH253" i="11"/>
  <c r="AI253" i="11"/>
  <c r="AJ253" i="11"/>
  <c r="AK253" i="11"/>
  <c r="AL253" i="11"/>
  <c r="AM253" i="11"/>
  <c r="AN253" i="11"/>
  <c r="AO253" i="11"/>
  <c r="AP253" i="11"/>
  <c r="AQ253" i="11"/>
  <c r="AR253" i="11"/>
  <c r="AS253" i="11"/>
  <c r="AT253" i="11"/>
  <c r="AU253" i="11"/>
  <c r="AV253" i="11"/>
  <c r="AW253" i="11"/>
  <c r="AX253" i="11"/>
  <c r="AY253" i="11"/>
  <c r="AZ253" i="11"/>
  <c r="BA253" i="11"/>
  <c r="BB253" i="11"/>
  <c r="BC253" i="11"/>
  <c r="BD253" i="11"/>
  <c r="BE253" i="11"/>
  <c r="BF253" i="11"/>
  <c r="BG253" i="11"/>
  <c r="BH253" i="11"/>
  <c r="BI253" i="11"/>
  <c r="BJ253" i="11"/>
  <c r="BK253" i="11"/>
  <c r="BL253" i="11"/>
  <c r="BM253" i="11"/>
  <c r="BN253" i="11"/>
  <c r="BO253" i="11"/>
  <c r="BP253" i="11"/>
  <c r="BQ253" i="11"/>
  <c r="BR253" i="11"/>
  <c r="BS253" i="11"/>
  <c r="BT253" i="11"/>
  <c r="BU253" i="11"/>
  <c r="BV253" i="11"/>
  <c r="BW253" i="11"/>
  <c r="BX253" i="11"/>
  <c r="BY253" i="11"/>
  <c r="BZ253" i="11"/>
  <c r="CA253" i="11"/>
  <c r="CB253" i="11"/>
  <c r="CC253" i="11"/>
  <c r="CD253" i="11"/>
  <c r="CE253" i="11"/>
  <c r="CF253" i="11"/>
  <c r="CG253" i="11"/>
  <c r="CH253" i="11"/>
  <c r="CI253" i="11"/>
  <c r="CJ253" i="11"/>
  <c r="CK253" i="11"/>
  <c r="CL253" i="11"/>
  <c r="CM253" i="11"/>
  <c r="CN253" i="11"/>
  <c r="CO253" i="11"/>
  <c r="CP253" i="11"/>
  <c r="C253" i="11"/>
  <c r="D252" i="11"/>
  <c r="E252" i="11"/>
  <c r="F252" i="11"/>
  <c r="G252" i="11"/>
  <c r="H252" i="11"/>
  <c r="I252" i="11"/>
  <c r="J252" i="11"/>
  <c r="K252" i="11"/>
  <c r="L252" i="11"/>
  <c r="M252" i="11"/>
  <c r="N252" i="11"/>
  <c r="O252" i="11"/>
  <c r="P252" i="11"/>
  <c r="Q252" i="11"/>
  <c r="R252" i="11"/>
  <c r="S252" i="11"/>
  <c r="T252" i="11"/>
  <c r="U252" i="11"/>
  <c r="V252" i="11"/>
  <c r="W252" i="11"/>
  <c r="X252" i="11"/>
  <c r="Y252" i="11"/>
  <c r="Z252" i="11"/>
  <c r="AA252" i="11"/>
  <c r="AB252" i="11"/>
  <c r="AC252" i="11"/>
  <c r="AD252" i="11"/>
  <c r="AE252" i="11"/>
  <c r="AF252" i="11"/>
  <c r="AG252" i="11"/>
  <c r="AH252" i="11"/>
  <c r="AI252" i="11"/>
  <c r="AJ252" i="11"/>
  <c r="AK252" i="11"/>
  <c r="AL252" i="11"/>
  <c r="AM252" i="11"/>
  <c r="AN252" i="11"/>
  <c r="AO252" i="11"/>
  <c r="AP252" i="11"/>
  <c r="AQ252" i="11"/>
  <c r="AR252" i="11"/>
  <c r="AS252" i="11"/>
  <c r="AT252" i="11"/>
  <c r="AU252" i="11"/>
  <c r="AV252" i="11"/>
  <c r="AW252" i="11"/>
  <c r="AX252" i="11"/>
  <c r="AY252" i="11"/>
  <c r="AZ252" i="11"/>
  <c r="BA252" i="11"/>
  <c r="BB252" i="11"/>
  <c r="BC252" i="11"/>
  <c r="BD252" i="11"/>
  <c r="BE252" i="11"/>
  <c r="BF252" i="11"/>
  <c r="BG252" i="11"/>
  <c r="BH252" i="11"/>
  <c r="BI252" i="11"/>
  <c r="BJ252" i="11"/>
  <c r="BK252" i="11"/>
  <c r="BL252" i="11"/>
  <c r="BM252" i="11"/>
  <c r="BN252" i="11"/>
  <c r="BO252" i="11"/>
  <c r="BP252" i="11"/>
  <c r="BQ252" i="11"/>
  <c r="BR252" i="11"/>
  <c r="BS252" i="11"/>
  <c r="BT252" i="11"/>
  <c r="BU252" i="11"/>
  <c r="BV252" i="11"/>
  <c r="BW252" i="11"/>
  <c r="BX252" i="11"/>
  <c r="BY252" i="11"/>
  <c r="BZ252" i="11"/>
  <c r="CA252" i="11"/>
  <c r="CB252" i="11"/>
  <c r="CC252" i="11"/>
  <c r="CD252" i="11"/>
  <c r="CE252" i="11"/>
  <c r="CF252" i="11"/>
  <c r="CG252" i="11"/>
  <c r="CH252" i="11"/>
  <c r="CI252" i="11"/>
  <c r="CJ252" i="11"/>
  <c r="CK252" i="11"/>
  <c r="CL252" i="11"/>
  <c r="CM252" i="11"/>
  <c r="CN252" i="11"/>
  <c r="CO252" i="11"/>
  <c r="CP252" i="11"/>
  <c r="C252" i="11"/>
  <c r="D251" i="11"/>
  <c r="E251" i="11"/>
  <c r="F251" i="11"/>
  <c r="G251" i="11"/>
  <c r="H251" i="11"/>
  <c r="I251" i="11"/>
  <c r="J251" i="11"/>
  <c r="K251" i="11"/>
  <c r="L251" i="11"/>
  <c r="M251" i="11"/>
  <c r="N251" i="11"/>
  <c r="O251" i="11"/>
  <c r="P251" i="11"/>
  <c r="Q251" i="11"/>
  <c r="R251" i="11"/>
  <c r="S251" i="11"/>
  <c r="T251" i="11"/>
  <c r="U251" i="11"/>
  <c r="V251" i="11"/>
  <c r="W251" i="11"/>
  <c r="X251" i="11"/>
  <c r="Y251" i="11"/>
  <c r="Z251" i="11"/>
  <c r="AA251" i="11"/>
  <c r="AB251" i="11"/>
  <c r="AC251" i="11"/>
  <c r="AD251" i="11"/>
  <c r="AE251" i="11"/>
  <c r="AF251" i="11"/>
  <c r="AG251" i="11"/>
  <c r="AH251" i="11"/>
  <c r="AI251" i="11"/>
  <c r="AJ251" i="11"/>
  <c r="AK251" i="11"/>
  <c r="AL251" i="11"/>
  <c r="AM251" i="11"/>
  <c r="AN251" i="11"/>
  <c r="AO251" i="11"/>
  <c r="AP251" i="11"/>
  <c r="AQ251" i="11"/>
  <c r="AR251" i="11"/>
  <c r="AS251" i="11"/>
  <c r="AT251" i="11"/>
  <c r="AU251" i="11"/>
  <c r="AV251" i="11"/>
  <c r="AW251" i="11"/>
  <c r="AX251" i="11"/>
  <c r="AY251" i="11"/>
  <c r="AZ251" i="11"/>
  <c r="BA251" i="11"/>
  <c r="BB251" i="11"/>
  <c r="BC251" i="11"/>
  <c r="BD251" i="11"/>
  <c r="BE251" i="11"/>
  <c r="BF251" i="11"/>
  <c r="BG251" i="11"/>
  <c r="BH251" i="11"/>
  <c r="BI251" i="11"/>
  <c r="BJ251" i="11"/>
  <c r="BK251" i="11"/>
  <c r="BL251" i="11"/>
  <c r="BM251" i="11"/>
  <c r="BN251" i="11"/>
  <c r="BO251" i="11"/>
  <c r="BP251" i="11"/>
  <c r="BQ251" i="11"/>
  <c r="BR251" i="11"/>
  <c r="BS251" i="11"/>
  <c r="BT251" i="11"/>
  <c r="BU251" i="11"/>
  <c r="BV251" i="11"/>
  <c r="BW251" i="11"/>
  <c r="BX251" i="11"/>
  <c r="BY251" i="11"/>
  <c r="BZ251" i="11"/>
  <c r="CA251" i="11"/>
  <c r="CB251" i="11"/>
  <c r="CC251" i="11"/>
  <c r="CD251" i="11"/>
  <c r="CE251" i="11"/>
  <c r="CF251" i="11"/>
  <c r="CG251" i="11"/>
  <c r="CH251" i="11"/>
  <c r="CI251" i="11"/>
  <c r="CJ251" i="11"/>
  <c r="CK251" i="11"/>
  <c r="CL251" i="11"/>
  <c r="CM251" i="11"/>
  <c r="CN251" i="11"/>
  <c r="CO251" i="11"/>
  <c r="CP251" i="11"/>
  <c r="C251" i="11"/>
  <c r="D250" i="11"/>
  <c r="E250" i="11"/>
  <c r="F250" i="11"/>
  <c r="G250" i="11"/>
  <c r="H250" i="11"/>
  <c r="I250" i="11"/>
  <c r="J250" i="11"/>
  <c r="K250" i="11"/>
  <c r="L250" i="11"/>
  <c r="M250" i="11"/>
  <c r="N250" i="11"/>
  <c r="O250" i="11"/>
  <c r="P250" i="11"/>
  <c r="Q250" i="11"/>
  <c r="R250" i="11"/>
  <c r="S250" i="11"/>
  <c r="T250" i="11"/>
  <c r="U250" i="11"/>
  <c r="V250" i="11"/>
  <c r="W250" i="11"/>
  <c r="X250" i="11"/>
  <c r="Y250" i="11"/>
  <c r="Z250" i="11"/>
  <c r="AA250" i="11"/>
  <c r="AB250" i="11"/>
  <c r="AC250" i="11"/>
  <c r="AD250" i="11"/>
  <c r="AE250" i="11"/>
  <c r="AF250" i="11"/>
  <c r="AG250" i="11"/>
  <c r="AH250" i="11"/>
  <c r="AI250" i="11"/>
  <c r="AJ250" i="11"/>
  <c r="AK250" i="11"/>
  <c r="AL250" i="11"/>
  <c r="AM250" i="11"/>
  <c r="AN250" i="11"/>
  <c r="AO250" i="11"/>
  <c r="AP250" i="11"/>
  <c r="AQ250" i="11"/>
  <c r="AR250" i="11"/>
  <c r="AS250" i="11"/>
  <c r="AT250" i="11"/>
  <c r="AU250" i="11"/>
  <c r="AV250" i="11"/>
  <c r="AW250" i="11"/>
  <c r="AX250" i="11"/>
  <c r="AY250" i="11"/>
  <c r="AZ250" i="11"/>
  <c r="BA250" i="11"/>
  <c r="BB250" i="11"/>
  <c r="BC250" i="11"/>
  <c r="BD250" i="11"/>
  <c r="BE250" i="11"/>
  <c r="BF250" i="11"/>
  <c r="BG250" i="11"/>
  <c r="BH250" i="11"/>
  <c r="BI250" i="11"/>
  <c r="BJ250" i="11"/>
  <c r="BK250" i="11"/>
  <c r="BL250" i="11"/>
  <c r="BM250" i="11"/>
  <c r="BN250" i="11"/>
  <c r="BO250" i="11"/>
  <c r="BP250" i="11"/>
  <c r="BQ250" i="11"/>
  <c r="BR250" i="11"/>
  <c r="BS250" i="11"/>
  <c r="BT250" i="11"/>
  <c r="BU250" i="11"/>
  <c r="BV250" i="11"/>
  <c r="BW250" i="11"/>
  <c r="BX250" i="11"/>
  <c r="BY250" i="11"/>
  <c r="BZ250" i="11"/>
  <c r="CA250" i="11"/>
  <c r="CB250" i="11"/>
  <c r="CC250" i="11"/>
  <c r="CD250" i="11"/>
  <c r="CE250" i="11"/>
  <c r="CF250" i="11"/>
  <c r="CG250" i="11"/>
  <c r="CH250" i="11"/>
  <c r="CI250" i="11"/>
  <c r="CJ250" i="11"/>
  <c r="CK250" i="11"/>
  <c r="CL250" i="11"/>
  <c r="CM250" i="11"/>
  <c r="CN250" i="11"/>
  <c r="CO250" i="11"/>
  <c r="CP250" i="11"/>
  <c r="C250" i="11"/>
  <c r="D249" i="11"/>
  <c r="E249" i="11"/>
  <c r="F249" i="11"/>
  <c r="G249" i="11"/>
  <c r="H249" i="11"/>
  <c r="I249" i="11"/>
  <c r="J249" i="11"/>
  <c r="K249" i="11"/>
  <c r="L249" i="11"/>
  <c r="M249" i="11"/>
  <c r="N249" i="11"/>
  <c r="O249" i="11"/>
  <c r="P249" i="11"/>
  <c r="Q249" i="11"/>
  <c r="R249" i="11"/>
  <c r="S249" i="11"/>
  <c r="T249" i="11"/>
  <c r="U249" i="11"/>
  <c r="V249" i="11"/>
  <c r="W249" i="11"/>
  <c r="X249" i="11"/>
  <c r="Y249" i="11"/>
  <c r="Z249" i="11"/>
  <c r="AA249" i="11"/>
  <c r="AB249" i="11"/>
  <c r="AC249" i="11"/>
  <c r="AD249" i="11"/>
  <c r="AE249" i="11"/>
  <c r="AF249" i="11"/>
  <c r="AG249" i="11"/>
  <c r="AH249" i="11"/>
  <c r="AI249" i="11"/>
  <c r="AJ249" i="11"/>
  <c r="AK249" i="11"/>
  <c r="AL249" i="11"/>
  <c r="AM249" i="11"/>
  <c r="AN249" i="11"/>
  <c r="AO249" i="11"/>
  <c r="AP249" i="11"/>
  <c r="AQ249" i="11"/>
  <c r="AR249" i="11"/>
  <c r="AS249" i="11"/>
  <c r="AT249" i="11"/>
  <c r="AU249" i="11"/>
  <c r="AV249" i="11"/>
  <c r="AW249" i="11"/>
  <c r="AX249" i="11"/>
  <c r="AY249" i="11"/>
  <c r="AZ249" i="11"/>
  <c r="BA249" i="11"/>
  <c r="BB249" i="11"/>
  <c r="BC249" i="11"/>
  <c r="BD249" i="11"/>
  <c r="BE249" i="11"/>
  <c r="BF249" i="11"/>
  <c r="BG249" i="11"/>
  <c r="BH249" i="11"/>
  <c r="BI249" i="11"/>
  <c r="BJ249" i="11"/>
  <c r="BK249" i="11"/>
  <c r="BL249" i="11"/>
  <c r="BM249" i="11"/>
  <c r="BN249" i="11"/>
  <c r="BO249" i="11"/>
  <c r="BP249" i="11"/>
  <c r="BQ249" i="11"/>
  <c r="BR249" i="11"/>
  <c r="BS249" i="11"/>
  <c r="BT249" i="11"/>
  <c r="BU249" i="11"/>
  <c r="BV249" i="11"/>
  <c r="BW249" i="11"/>
  <c r="BX249" i="11"/>
  <c r="BY249" i="11"/>
  <c r="BZ249" i="11"/>
  <c r="CA249" i="11"/>
  <c r="CB249" i="11"/>
  <c r="CC249" i="11"/>
  <c r="CD249" i="11"/>
  <c r="CE249" i="11"/>
  <c r="CF249" i="11"/>
  <c r="CG249" i="11"/>
  <c r="CH249" i="11"/>
  <c r="CI249" i="11"/>
  <c r="CJ249" i="11"/>
  <c r="CK249" i="11"/>
  <c r="CL249" i="11"/>
  <c r="CM249" i="11"/>
  <c r="CN249" i="11"/>
  <c r="CO249" i="11"/>
  <c r="CP249" i="11"/>
  <c r="C249" i="11"/>
  <c r="D248" i="11"/>
  <c r="E248" i="11"/>
  <c r="F248" i="11"/>
  <c r="G248" i="11"/>
  <c r="H248" i="11"/>
  <c r="I248" i="11"/>
  <c r="J248" i="11"/>
  <c r="K248" i="11"/>
  <c r="L248" i="11"/>
  <c r="M248" i="11"/>
  <c r="N248" i="11"/>
  <c r="O248" i="11"/>
  <c r="P248" i="11"/>
  <c r="Q248" i="11"/>
  <c r="R248" i="11"/>
  <c r="S248" i="11"/>
  <c r="T248" i="11"/>
  <c r="U248" i="11"/>
  <c r="V248" i="11"/>
  <c r="W248" i="11"/>
  <c r="X248" i="11"/>
  <c r="Y248" i="11"/>
  <c r="Z248" i="11"/>
  <c r="AA248" i="11"/>
  <c r="AB248" i="11"/>
  <c r="AC248" i="11"/>
  <c r="AD248" i="11"/>
  <c r="AE248" i="11"/>
  <c r="AF248" i="11"/>
  <c r="AG248" i="11"/>
  <c r="AH248" i="11"/>
  <c r="AI248" i="11"/>
  <c r="AJ248" i="11"/>
  <c r="AK248" i="11"/>
  <c r="AL248" i="11"/>
  <c r="AM248" i="11"/>
  <c r="AN248" i="11"/>
  <c r="AO248" i="11"/>
  <c r="AP248" i="11"/>
  <c r="AQ248" i="11"/>
  <c r="AR248" i="11"/>
  <c r="AS248" i="11"/>
  <c r="AT248" i="11"/>
  <c r="AU248" i="11"/>
  <c r="AV248" i="11"/>
  <c r="AW248" i="11"/>
  <c r="AX248" i="11"/>
  <c r="AY248" i="11"/>
  <c r="AZ248" i="11"/>
  <c r="BA248" i="11"/>
  <c r="BB248" i="11"/>
  <c r="BC248" i="11"/>
  <c r="BD248" i="11"/>
  <c r="BE248" i="11"/>
  <c r="BF248" i="11"/>
  <c r="BG248" i="11"/>
  <c r="BH248" i="11"/>
  <c r="BI248" i="11"/>
  <c r="BJ248" i="11"/>
  <c r="BK248" i="11"/>
  <c r="BL248" i="11"/>
  <c r="BM248" i="11"/>
  <c r="BN248" i="11"/>
  <c r="BO248" i="11"/>
  <c r="BP248" i="11"/>
  <c r="BQ248" i="11"/>
  <c r="BR248" i="11"/>
  <c r="BS248" i="11"/>
  <c r="BT248" i="11"/>
  <c r="BU248" i="11"/>
  <c r="BV248" i="11"/>
  <c r="BW248" i="11"/>
  <c r="BX248" i="11"/>
  <c r="BY248" i="11"/>
  <c r="BZ248" i="11"/>
  <c r="CA248" i="11"/>
  <c r="CB248" i="11"/>
  <c r="CC248" i="11"/>
  <c r="CD248" i="11"/>
  <c r="CE248" i="11"/>
  <c r="CF248" i="11"/>
  <c r="CG248" i="11"/>
  <c r="CH248" i="11"/>
  <c r="CI248" i="11"/>
  <c r="CJ248" i="11"/>
  <c r="CK248" i="11"/>
  <c r="CL248" i="11"/>
  <c r="CM248" i="11"/>
  <c r="CN248" i="11"/>
  <c r="CO248" i="11"/>
  <c r="CP248" i="11"/>
  <c r="C248" i="11"/>
  <c r="D247" i="11"/>
  <c r="E247" i="11"/>
  <c r="F247" i="11"/>
  <c r="G247" i="11"/>
  <c r="H247" i="11"/>
  <c r="I247" i="11"/>
  <c r="J247" i="11"/>
  <c r="K247" i="11"/>
  <c r="L247" i="11"/>
  <c r="M247" i="11"/>
  <c r="N247" i="11"/>
  <c r="O247" i="11"/>
  <c r="P247" i="11"/>
  <c r="Q247" i="11"/>
  <c r="R247" i="11"/>
  <c r="S247" i="11"/>
  <c r="T247" i="11"/>
  <c r="U247" i="11"/>
  <c r="V247" i="11"/>
  <c r="W247" i="11"/>
  <c r="X247" i="11"/>
  <c r="Y247" i="11"/>
  <c r="Z247" i="11"/>
  <c r="AA247" i="11"/>
  <c r="AB247" i="11"/>
  <c r="AC247" i="11"/>
  <c r="AD247" i="11"/>
  <c r="AE247" i="11"/>
  <c r="AF247" i="11"/>
  <c r="AG247" i="11"/>
  <c r="AH247" i="11"/>
  <c r="AI247" i="11"/>
  <c r="AJ247" i="11"/>
  <c r="AK247" i="11"/>
  <c r="AL247" i="11"/>
  <c r="AM247" i="11"/>
  <c r="AN247" i="11"/>
  <c r="AO247" i="11"/>
  <c r="AP247" i="11"/>
  <c r="AQ247" i="11"/>
  <c r="AR247" i="11"/>
  <c r="AS247" i="11"/>
  <c r="AT247" i="11"/>
  <c r="AU247" i="11"/>
  <c r="AV247" i="11"/>
  <c r="AW247" i="11"/>
  <c r="AX247" i="11"/>
  <c r="AY247" i="11"/>
  <c r="AZ247" i="11"/>
  <c r="BA247" i="11"/>
  <c r="BB247" i="11"/>
  <c r="BC247" i="11"/>
  <c r="BD247" i="11"/>
  <c r="BE247" i="11"/>
  <c r="BF247" i="11"/>
  <c r="BG247" i="11"/>
  <c r="BH247" i="11"/>
  <c r="BI247" i="11"/>
  <c r="BJ247" i="11"/>
  <c r="BK247" i="11"/>
  <c r="BL247" i="11"/>
  <c r="BM247" i="11"/>
  <c r="BN247" i="11"/>
  <c r="BO247" i="11"/>
  <c r="BP247" i="11"/>
  <c r="BQ247" i="11"/>
  <c r="BR247" i="11"/>
  <c r="BS247" i="11"/>
  <c r="BT247" i="11"/>
  <c r="BU247" i="11"/>
  <c r="BV247" i="11"/>
  <c r="BW247" i="11"/>
  <c r="BX247" i="11"/>
  <c r="BY247" i="11"/>
  <c r="BZ247" i="11"/>
  <c r="CA247" i="11"/>
  <c r="CB247" i="11"/>
  <c r="CC247" i="11"/>
  <c r="CD247" i="11"/>
  <c r="CE247" i="11"/>
  <c r="CF247" i="11"/>
  <c r="CG247" i="11"/>
  <c r="CH247" i="11"/>
  <c r="CI247" i="11"/>
  <c r="CJ247" i="11"/>
  <c r="CK247" i="11"/>
  <c r="CL247" i="11"/>
  <c r="CM247" i="11"/>
  <c r="CN247" i="11"/>
  <c r="CO247" i="11"/>
  <c r="CP247" i="11"/>
  <c r="C247" i="11"/>
  <c r="D246" i="11"/>
  <c r="E246" i="11"/>
  <c r="F246" i="11"/>
  <c r="G246" i="11"/>
  <c r="H246" i="11"/>
  <c r="I246" i="11"/>
  <c r="J246" i="11"/>
  <c r="K246" i="11"/>
  <c r="L246" i="11"/>
  <c r="M246" i="11"/>
  <c r="N246" i="11"/>
  <c r="O246" i="11"/>
  <c r="P246" i="11"/>
  <c r="Q246" i="11"/>
  <c r="R246" i="11"/>
  <c r="S246" i="11"/>
  <c r="T246" i="11"/>
  <c r="U246" i="11"/>
  <c r="V246" i="11"/>
  <c r="W246" i="11"/>
  <c r="X246" i="11"/>
  <c r="Y246" i="11"/>
  <c r="Z246" i="11"/>
  <c r="AA246" i="11"/>
  <c r="AB246" i="11"/>
  <c r="AC246" i="11"/>
  <c r="AD246" i="11"/>
  <c r="AE246" i="11"/>
  <c r="AF246" i="11"/>
  <c r="AG246" i="11"/>
  <c r="AH246" i="11"/>
  <c r="AI246" i="11"/>
  <c r="AJ246" i="11"/>
  <c r="AK246" i="11"/>
  <c r="AL246" i="11"/>
  <c r="AM246" i="11"/>
  <c r="AN246" i="11"/>
  <c r="AO246" i="11"/>
  <c r="AP246" i="11"/>
  <c r="AQ246" i="11"/>
  <c r="AR246" i="11"/>
  <c r="AS246" i="11"/>
  <c r="AT246" i="11"/>
  <c r="AU246" i="11"/>
  <c r="AV246" i="11"/>
  <c r="AW246" i="11"/>
  <c r="AX246" i="11"/>
  <c r="AY246" i="11"/>
  <c r="AZ246" i="11"/>
  <c r="BA246" i="11"/>
  <c r="BB246" i="11"/>
  <c r="BC246" i="11"/>
  <c r="BD246" i="11"/>
  <c r="BE246" i="11"/>
  <c r="BF246" i="11"/>
  <c r="BG246" i="11"/>
  <c r="BH246" i="11"/>
  <c r="BI246" i="11"/>
  <c r="BJ246" i="11"/>
  <c r="BK246" i="11"/>
  <c r="BL246" i="11"/>
  <c r="BM246" i="11"/>
  <c r="BN246" i="11"/>
  <c r="BO246" i="11"/>
  <c r="BP246" i="11"/>
  <c r="BQ246" i="11"/>
  <c r="BR246" i="11"/>
  <c r="BS246" i="11"/>
  <c r="BT246" i="11"/>
  <c r="BU246" i="11"/>
  <c r="BV246" i="11"/>
  <c r="BW246" i="11"/>
  <c r="BX246" i="11"/>
  <c r="BY246" i="11"/>
  <c r="BZ246" i="11"/>
  <c r="CA246" i="11"/>
  <c r="CB246" i="11"/>
  <c r="CC246" i="11"/>
  <c r="CD246" i="11"/>
  <c r="CE246" i="11"/>
  <c r="CF246" i="11"/>
  <c r="CG246" i="11"/>
  <c r="CH246" i="11"/>
  <c r="CI246" i="11"/>
  <c r="CJ246" i="11"/>
  <c r="CK246" i="11"/>
  <c r="CL246" i="11"/>
  <c r="CM246" i="11"/>
  <c r="CN246" i="11"/>
  <c r="CO246" i="11"/>
  <c r="CP246" i="11"/>
  <c r="C246" i="11"/>
  <c r="D245" i="11"/>
  <c r="E245" i="11"/>
  <c r="F245" i="11"/>
  <c r="G245" i="11"/>
  <c r="H245" i="11"/>
  <c r="I245" i="11"/>
  <c r="J245" i="11"/>
  <c r="K245" i="11"/>
  <c r="L245" i="11"/>
  <c r="M245" i="11"/>
  <c r="N245" i="11"/>
  <c r="O245" i="11"/>
  <c r="P245" i="11"/>
  <c r="Q245" i="11"/>
  <c r="R245" i="11"/>
  <c r="S245" i="11"/>
  <c r="T245" i="11"/>
  <c r="U245" i="11"/>
  <c r="V245" i="11"/>
  <c r="W245" i="11"/>
  <c r="X245" i="11"/>
  <c r="Y245" i="11"/>
  <c r="Z245" i="11"/>
  <c r="AA245" i="11"/>
  <c r="AB245" i="11"/>
  <c r="AC245" i="11"/>
  <c r="AD245" i="11"/>
  <c r="AE245" i="11"/>
  <c r="AF245" i="11"/>
  <c r="AG245" i="11"/>
  <c r="AH245" i="11"/>
  <c r="AI245" i="11"/>
  <c r="AJ245" i="11"/>
  <c r="AK245" i="11"/>
  <c r="AL245" i="11"/>
  <c r="AM245" i="11"/>
  <c r="AN245" i="11"/>
  <c r="AO245" i="11"/>
  <c r="AP245" i="11"/>
  <c r="AQ245" i="11"/>
  <c r="AR245" i="11"/>
  <c r="AS245" i="11"/>
  <c r="AT245" i="11"/>
  <c r="AU245" i="11"/>
  <c r="AV245" i="11"/>
  <c r="AW245" i="11"/>
  <c r="AX245" i="11"/>
  <c r="AY245" i="11"/>
  <c r="AZ245" i="11"/>
  <c r="BA245" i="11"/>
  <c r="BB245" i="11"/>
  <c r="BC245" i="11"/>
  <c r="BD245" i="11"/>
  <c r="BE245" i="11"/>
  <c r="BF245" i="11"/>
  <c r="BG245" i="11"/>
  <c r="BH245" i="11"/>
  <c r="BI245" i="11"/>
  <c r="BJ245" i="11"/>
  <c r="BK245" i="11"/>
  <c r="BL245" i="11"/>
  <c r="BM245" i="11"/>
  <c r="BN245" i="11"/>
  <c r="BO245" i="11"/>
  <c r="BP245" i="11"/>
  <c r="BQ245" i="11"/>
  <c r="BR245" i="11"/>
  <c r="BS245" i="11"/>
  <c r="BT245" i="11"/>
  <c r="BU245" i="11"/>
  <c r="BV245" i="11"/>
  <c r="BW245" i="11"/>
  <c r="BX245" i="11"/>
  <c r="BY245" i="11"/>
  <c r="BZ245" i="11"/>
  <c r="CA245" i="11"/>
  <c r="CB245" i="11"/>
  <c r="CC245" i="11"/>
  <c r="CD245" i="11"/>
  <c r="CE245" i="11"/>
  <c r="CF245" i="11"/>
  <c r="CG245" i="11"/>
  <c r="CH245" i="11"/>
  <c r="CI245" i="11"/>
  <c r="CJ245" i="11"/>
  <c r="CK245" i="11"/>
  <c r="CL245" i="11"/>
  <c r="CM245" i="11"/>
  <c r="CN245" i="11"/>
  <c r="CO245" i="11"/>
  <c r="CP245" i="11"/>
  <c r="AH231" i="11"/>
  <c r="AH232" i="11"/>
  <c r="AH233" i="11"/>
  <c r="AH234" i="11"/>
  <c r="AH235" i="11"/>
  <c r="AH236" i="11"/>
  <c r="AH237" i="11"/>
  <c r="AH238" i="11"/>
  <c r="AH239" i="11"/>
  <c r="AH240" i="11"/>
  <c r="AH230" i="11"/>
  <c r="AH121" i="11"/>
  <c r="AH104" i="11"/>
  <c r="AH86" i="11"/>
  <c r="AH69" i="11"/>
  <c r="AH52" i="11"/>
  <c r="AH35" i="11"/>
  <c r="AH16" i="11"/>
  <c r="AH155" i="11"/>
  <c r="AH172" i="11"/>
  <c r="AH190" i="11"/>
  <c r="AH207" i="11"/>
  <c r="AH214" i="11"/>
  <c r="AH215" i="11"/>
  <c r="AH216" i="11"/>
  <c r="AH217" i="11"/>
  <c r="AH218" i="11"/>
  <c r="AH219" i="11"/>
  <c r="AH220" i="11"/>
  <c r="AH221" i="11"/>
  <c r="AH222" i="11"/>
  <c r="AH223" i="11"/>
  <c r="AH213" i="11"/>
  <c r="AH210" i="11" l="1"/>
  <c r="AH241" i="11"/>
  <c r="AH256" i="11"/>
  <c r="AH273" i="11"/>
  <c r="AH224" i="11"/>
  <c r="CX129" i="11" l="1"/>
  <c r="CQ130" i="11"/>
  <c r="CQ128" i="11"/>
  <c r="AH138" i="11"/>
  <c r="AH209" i="11" s="1"/>
  <c r="X13" i="10" l="1"/>
  <c r="L12" i="9"/>
  <c r="F17" i="10" l="1"/>
  <c r="X12" i="10"/>
  <c r="D319" i="7" l="1"/>
  <c r="D321" i="7" l="1"/>
  <c r="D320" i="7"/>
  <c r="D155" i="7"/>
  <c r="BO17" i="15"/>
  <c r="CM17" i="15"/>
  <c r="E17" i="15"/>
  <c r="DA17" i="15"/>
  <c r="DB16" i="15"/>
  <c r="C17" i="15"/>
  <c r="CO17" i="15"/>
  <c r="CN17" i="15"/>
  <c r="CE17" i="15"/>
  <c r="BR17" i="15"/>
  <c r="CI17" i="15"/>
  <c r="G17" i="15"/>
  <c r="CA17" i="15"/>
  <c r="CB17" i="15"/>
  <c r="R17" i="15"/>
  <c r="F24" i="2" l="1"/>
  <c r="F109" i="7" l="1"/>
  <c r="H17" i="15"/>
  <c r="D17" i="15"/>
  <c r="S17" i="15" l="1"/>
  <c r="CS17" i="15"/>
  <c r="D162" i="7"/>
  <c r="D147" i="7"/>
  <c r="D146" i="7"/>
  <c r="D145" i="7"/>
  <c r="D144" i="7"/>
  <c r="D143" i="7"/>
  <c r="D140" i="7"/>
  <c r="CZ17" i="15"/>
  <c r="CY17" i="15"/>
  <c r="CX17" i="15"/>
  <c r="CW17" i="15"/>
  <c r="CV17" i="15"/>
  <c r="CU17" i="15"/>
  <c r="CT17" i="15"/>
  <c r="U33" i="15" s="1"/>
  <c r="CR17" i="15"/>
  <c r="CQ17" i="15"/>
  <c r="CP17" i="15"/>
  <c r="CL17" i="15"/>
  <c r="CK17" i="15"/>
  <c r="CJ17" i="15"/>
  <c r="CH17" i="15"/>
  <c r="CG17" i="15"/>
  <c r="CF17" i="15"/>
  <c r="CD17" i="15"/>
  <c r="CC17" i="15"/>
  <c r="BZ17" i="15"/>
  <c r="BY17" i="15"/>
  <c r="BX17" i="15"/>
  <c r="BW17" i="15"/>
  <c r="BV17" i="15"/>
  <c r="BU17" i="15"/>
  <c r="BT17" i="15"/>
  <c r="BS17" i="15"/>
  <c r="BQ17" i="15"/>
  <c r="BP17" i="15"/>
  <c r="BN17" i="15"/>
  <c r="BM17" i="15"/>
  <c r="BL17" i="15"/>
  <c r="R33" i="15" s="1"/>
  <c r="BK17" i="15"/>
  <c r="D330" i="7" s="1"/>
  <c r="BJ17" i="15"/>
  <c r="BI17" i="15"/>
  <c r="BH17" i="15"/>
  <c r="D153" i="7" s="1"/>
  <c r="BG17" i="15"/>
  <c r="D152" i="7" s="1"/>
  <c r="BF17" i="15"/>
  <c r="BE17" i="15"/>
  <c r="D151" i="7" s="1"/>
  <c r="BD17" i="15"/>
  <c r="D150" i="7" s="1"/>
  <c r="BC17" i="15"/>
  <c r="D149" i="7" s="1"/>
  <c r="BB17" i="15"/>
  <c r="D148" i="7" s="1"/>
  <c r="BA17" i="15"/>
  <c r="AZ17" i="15"/>
  <c r="D210" i="7" s="1"/>
  <c r="AY17" i="15"/>
  <c r="AX17" i="15"/>
  <c r="AW17" i="15"/>
  <c r="AV17" i="15"/>
  <c r="AU17" i="15"/>
  <c r="AT17" i="15"/>
  <c r="AS17" i="15"/>
  <c r="AR17" i="15"/>
  <c r="AQ17" i="15"/>
  <c r="AP17" i="15"/>
  <c r="AO17" i="15"/>
  <c r="AN17" i="15"/>
  <c r="AM17" i="15"/>
  <c r="AL17" i="15"/>
  <c r="AK17" i="15"/>
  <c r="AJ17" i="15"/>
  <c r="AI17" i="15"/>
  <c r="AH17" i="15"/>
  <c r="AG17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H33" i="15" s="1"/>
  <c r="Q17" i="15"/>
  <c r="P17" i="15"/>
  <c r="O17" i="15"/>
  <c r="N17" i="15"/>
  <c r="G33" i="15" s="1"/>
  <c r="M17" i="15"/>
  <c r="L17" i="15"/>
  <c r="K17" i="15"/>
  <c r="J17" i="15"/>
  <c r="I17" i="15"/>
  <c r="F17" i="15"/>
  <c r="DB15" i="15"/>
  <c r="DB14" i="15"/>
  <c r="DB13" i="15"/>
  <c r="DI12" i="15"/>
  <c r="DB12" i="15"/>
  <c r="DB11" i="15"/>
  <c r="DB10" i="15"/>
  <c r="DB9" i="15"/>
  <c r="DB8" i="15"/>
  <c r="DB7" i="15"/>
  <c r="DB6" i="15"/>
  <c r="DB5" i="15"/>
  <c r="S33" i="15" l="1"/>
  <c r="T33" i="15"/>
  <c r="V33" i="15"/>
  <c r="D331" i="7"/>
  <c r="E330" i="7"/>
  <c r="E331" i="7" s="1"/>
  <c r="F128" i="7"/>
  <c r="F113" i="7"/>
  <c r="D314" i="7"/>
  <c r="D317" i="7"/>
  <c r="D141" i="7"/>
  <c r="D142" i="7"/>
  <c r="DB17" i="15"/>
  <c r="W33" i="15" l="1"/>
  <c r="D164" i="7"/>
  <c r="X11" i="10"/>
  <c r="L10" i="9"/>
  <c r="CQ113" i="11" l="1"/>
  <c r="CQ111" i="11"/>
  <c r="H115" i="7" l="1"/>
  <c r="C115" i="7"/>
  <c r="E115" i="7"/>
  <c r="F115" i="7"/>
  <c r="W17" i="10"/>
  <c r="C81" i="7" s="1"/>
  <c r="E81" i="7" s="1"/>
  <c r="Q17" i="10"/>
  <c r="C91" i="7" s="1"/>
  <c r="E91" i="7" s="1"/>
  <c r="CQ99" i="11"/>
  <c r="O4" i="13" l="1"/>
  <c r="C158" i="7" s="1"/>
  <c r="O5" i="13"/>
  <c r="C157" i="7" s="1"/>
  <c r="O6" i="13"/>
  <c r="C160" i="7" s="1"/>
  <c r="O7" i="13"/>
  <c r="C161" i="7" s="1"/>
  <c r="O8" i="13"/>
  <c r="C162" i="7" s="1"/>
  <c r="O3" i="13"/>
  <c r="C159" i="7" s="1"/>
  <c r="C262" i="11"/>
  <c r="C245" i="11"/>
  <c r="D240" i="11"/>
  <c r="E240" i="11"/>
  <c r="F240" i="11"/>
  <c r="G240" i="11"/>
  <c r="H240" i="11"/>
  <c r="I240" i="11"/>
  <c r="J240" i="11"/>
  <c r="K240" i="11"/>
  <c r="L240" i="11"/>
  <c r="M240" i="11"/>
  <c r="N240" i="11"/>
  <c r="O240" i="11"/>
  <c r="P240" i="11"/>
  <c r="Q240" i="11"/>
  <c r="R240" i="11"/>
  <c r="S240" i="11"/>
  <c r="T240" i="11"/>
  <c r="U240" i="11"/>
  <c r="V240" i="11"/>
  <c r="W240" i="11"/>
  <c r="X240" i="11"/>
  <c r="Y240" i="11"/>
  <c r="Z240" i="11"/>
  <c r="AA240" i="11"/>
  <c r="AB240" i="11"/>
  <c r="AC240" i="11"/>
  <c r="AD240" i="11"/>
  <c r="AE240" i="11"/>
  <c r="AF240" i="11"/>
  <c r="AG240" i="11"/>
  <c r="AI240" i="11"/>
  <c r="AJ240" i="11"/>
  <c r="AK240" i="11"/>
  <c r="AL240" i="11"/>
  <c r="AM240" i="11"/>
  <c r="AN240" i="11"/>
  <c r="AO240" i="11"/>
  <c r="AP240" i="11"/>
  <c r="AQ240" i="11"/>
  <c r="AR240" i="11"/>
  <c r="AS240" i="11"/>
  <c r="AT240" i="11"/>
  <c r="AU240" i="11"/>
  <c r="AV240" i="11"/>
  <c r="AW240" i="11"/>
  <c r="AX240" i="11"/>
  <c r="AY240" i="11"/>
  <c r="AZ240" i="11"/>
  <c r="BA240" i="11"/>
  <c r="BB240" i="11"/>
  <c r="BC240" i="11"/>
  <c r="BD240" i="11"/>
  <c r="BE240" i="11"/>
  <c r="BF240" i="11"/>
  <c r="BG240" i="11"/>
  <c r="BH240" i="11"/>
  <c r="BI240" i="11"/>
  <c r="BJ240" i="11"/>
  <c r="BK240" i="11"/>
  <c r="BL240" i="11"/>
  <c r="BM240" i="11"/>
  <c r="BN240" i="11"/>
  <c r="BO240" i="11"/>
  <c r="BP240" i="11"/>
  <c r="BQ240" i="11"/>
  <c r="BR240" i="11"/>
  <c r="BS240" i="11"/>
  <c r="BT240" i="11"/>
  <c r="BU240" i="11"/>
  <c r="BV240" i="11"/>
  <c r="BW240" i="11"/>
  <c r="BX240" i="11"/>
  <c r="BY240" i="11"/>
  <c r="BZ240" i="11"/>
  <c r="CA240" i="11"/>
  <c r="CB240" i="11"/>
  <c r="CC240" i="11"/>
  <c r="CD240" i="11"/>
  <c r="CE240" i="11"/>
  <c r="CF240" i="11"/>
  <c r="CG240" i="11"/>
  <c r="CH240" i="11"/>
  <c r="CI240" i="11"/>
  <c r="CJ240" i="11"/>
  <c r="CK240" i="11"/>
  <c r="CL240" i="11"/>
  <c r="CM240" i="11"/>
  <c r="CN240" i="11"/>
  <c r="CO240" i="11"/>
  <c r="CP240" i="11"/>
  <c r="C240" i="11"/>
  <c r="D239" i="11"/>
  <c r="E239" i="11"/>
  <c r="F239" i="11"/>
  <c r="G239" i="11"/>
  <c r="H239" i="11"/>
  <c r="I239" i="11"/>
  <c r="J239" i="11"/>
  <c r="K239" i="11"/>
  <c r="L239" i="11"/>
  <c r="M239" i="11"/>
  <c r="N239" i="11"/>
  <c r="O239" i="11"/>
  <c r="P239" i="11"/>
  <c r="Q239" i="11"/>
  <c r="R239" i="11"/>
  <c r="S239" i="11"/>
  <c r="T239" i="11"/>
  <c r="U239" i="11"/>
  <c r="V239" i="11"/>
  <c r="W239" i="11"/>
  <c r="X239" i="11"/>
  <c r="Y239" i="11"/>
  <c r="Z239" i="11"/>
  <c r="AA239" i="11"/>
  <c r="AB239" i="11"/>
  <c r="AC239" i="11"/>
  <c r="AD239" i="11"/>
  <c r="AE239" i="11"/>
  <c r="AF239" i="11"/>
  <c r="AG239" i="11"/>
  <c r="AI239" i="11"/>
  <c r="AJ239" i="11"/>
  <c r="AK239" i="11"/>
  <c r="AL239" i="11"/>
  <c r="AM239" i="11"/>
  <c r="AN239" i="11"/>
  <c r="AO239" i="11"/>
  <c r="AP239" i="11"/>
  <c r="AQ239" i="11"/>
  <c r="AR239" i="11"/>
  <c r="AS239" i="11"/>
  <c r="AT239" i="11"/>
  <c r="AU239" i="11"/>
  <c r="AV239" i="11"/>
  <c r="AW239" i="11"/>
  <c r="AX239" i="11"/>
  <c r="AY239" i="11"/>
  <c r="AZ239" i="11"/>
  <c r="BA239" i="11"/>
  <c r="BB239" i="11"/>
  <c r="BC239" i="11"/>
  <c r="BD239" i="11"/>
  <c r="BE239" i="11"/>
  <c r="BF239" i="11"/>
  <c r="BG239" i="11"/>
  <c r="BH239" i="11"/>
  <c r="BI239" i="11"/>
  <c r="BJ239" i="11"/>
  <c r="BK239" i="11"/>
  <c r="BL239" i="11"/>
  <c r="BM239" i="11"/>
  <c r="BN239" i="11"/>
  <c r="BO239" i="11"/>
  <c r="BP239" i="11"/>
  <c r="BQ239" i="11"/>
  <c r="BR239" i="11"/>
  <c r="BS239" i="11"/>
  <c r="BT239" i="11"/>
  <c r="BU239" i="11"/>
  <c r="BV239" i="11"/>
  <c r="BW239" i="11"/>
  <c r="BX239" i="11"/>
  <c r="BY239" i="11"/>
  <c r="BZ239" i="11"/>
  <c r="CA239" i="11"/>
  <c r="CB239" i="11"/>
  <c r="CC239" i="11"/>
  <c r="CD239" i="11"/>
  <c r="CE239" i="11"/>
  <c r="CF239" i="11"/>
  <c r="CG239" i="11"/>
  <c r="CH239" i="11"/>
  <c r="CI239" i="11"/>
  <c r="CJ239" i="11"/>
  <c r="CK239" i="11"/>
  <c r="CL239" i="11"/>
  <c r="CM239" i="11"/>
  <c r="CN239" i="11"/>
  <c r="CO239" i="11"/>
  <c r="CP239" i="11"/>
  <c r="C239" i="11"/>
  <c r="D238" i="11"/>
  <c r="E238" i="11"/>
  <c r="F238" i="11"/>
  <c r="G238" i="11"/>
  <c r="H238" i="11"/>
  <c r="I238" i="11"/>
  <c r="J238" i="11"/>
  <c r="K238" i="11"/>
  <c r="L238" i="11"/>
  <c r="M238" i="11"/>
  <c r="N238" i="11"/>
  <c r="O238" i="11"/>
  <c r="P238" i="11"/>
  <c r="Q238" i="11"/>
  <c r="R238" i="11"/>
  <c r="S238" i="11"/>
  <c r="T238" i="11"/>
  <c r="U238" i="11"/>
  <c r="V238" i="11"/>
  <c r="W238" i="11"/>
  <c r="X238" i="11"/>
  <c r="Y238" i="11"/>
  <c r="Z238" i="11"/>
  <c r="AA238" i="11"/>
  <c r="AB238" i="11"/>
  <c r="AC238" i="11"/>
  <c r="AD238" i="11"/>
  <c r="AE238" i="11"/>
  <c r="AF238" i="11"/>
  <c r="AG238" i="11"/>
  <c r="AI238" i="11"/>
  <c r="AJ238" i="11"/>
  <c r="AK238" i="11"/>
  <c r="AL238" i="11"/>
  <c r="AM238" i="11"/>
  <c r="AN238" i="11"/>
  <c r="AO238" i="11"/>
  <c r="AP238" i="11"/>
  <c r="AQ238" i="11"/>
  <c r="AR238" i="11"/>
  <c r="AS238" i="11"/>
  <c r="AT238" i="11"/>
  <c r="AU238" i="11"/>
  <c r="AV238" i="11"/>
  <c r="AW238" i="11"/>
  <c r="AX238" i="11"/>
  <c r="AY238" i="11"/>
  <c r="AZ238" i="11"/>
  <c r="BA238" i="11"/>
  <c r="BB238" i="11"/>
  <c r="BC238" i="11"/>
  <c r="BD238" i="11"/>
  <c r="BE238" i="11"/>
  <c r="BF238" i="11"/>
  <c r="BG238" i="11"/>
  <c r="BH238" i="11"/>
  <c r="BI238" i="11"/>
  <c r="BJ238" i="11"/>
  <c r="BK238" i="11"/>
  <c r="BL238" i="11"/>
  <c r="BM238" i="11"/>
  <c r="BN238" i="11"/>
  <c r="BO238" i="11"/>
  <c r="BP238" i="11"/>
  <c r="BQ238" i="11"/>
  <c r="BR238" i="11"/>
  <c r="BS238" i="11"/>
  <c r="BT238" i="11"/>
  <c r="BU238" i="11"/>
  <c r="BV238" i="11"/>
  <c r="BW238" i="11"/>
  <c r="BX238" i="11"/>
  <c r="BY238" i="11"/>
  <c r="BZ238" i="11"/>
  <c r="CA238" i="11"/>
  <c r="CB238" i="11"/>
  <c r="CC238" i="11"/>
  <c r="CD238" i="11"/>
  <c r="CE238" i="11"/>
  <c r="CF238" i="11"/>
  <c r="CG238" i="11"/>
  <c r="CH238" i="11"/>
  <c r="CI238" i="11"/>
  <c r="CJ238" i="11"/>
  <c r="CK238" i="11"/>
  <c r="CL238" i="11"/>
  <c r="CM238" i="11"/>
  <c r="CN238" i="11"/>
  <c r="CO238" i="11"/>
  <c r="CP238" i="11"/>
  <c r="C238" i="11"/>
  <c r="D237" i="11"/>
  <c r="E237" i="11"/>
  <c r="F237" i="11"/>
  <c r="G237" i="11"/>
  <c r="H237" i="11"/>
  <c r="I237" i="11"/>
  <c r="J237" i="11"/>
  <c r="K237" i="11"/>
  <c r="L237" i="11"/>
  <c r="M237" i="11"/>
  <c r="N237" i="11"/>
  <c r="O237" i="11"/>
  <c r="P237" i="11"/>
  <c r="Q237" i="11"/>
  <c r="R237" i="11"/>
  <c r="S237" i="11"/>
  <c r="T237" i="11"/>
  <c r="U237" i="11"/>
  <c r="V237" i="11"/>
  <c r="W237" i="11"/>
  <c r="X237" i="11"/>
  <c r="Y237" i="11"/>
  <c r="Z237" i="11"/>
  <c r="AA237" i="11"/>
  <c r="AB237" i="11"/>
  <c r="AC237" i="11"/>
  <c r="AD237" i="11"/>
  <c r="AE237" i="11"/>
  <c r="AF237" i="11"/>
  <c r="AG237" i="11"/>
  <c r="AI237" i="11"/>
  <c r="AJ237" i="11"/>
  <c r="AK237" i="11"/>
  <c r="AL237" i="11"/>
  <c r="AM237" i="11"/>
  <c r="AN237" i="11"/>
  <c r="AO237" i="11"/>
  <c r="AP237" i="11"/>
  <c r="AQ237" i="11"/>
  <c r="AR237" i="11"/>
  <c r="AS237" i="11"/>
  <c r="AT237" i="11"/>
  <c r="AU237" i="11"/>
  <c r="AV237" i="11"/>
  <c r="AW237" i="11"/>
  <c r="AX237" i="11"/>
  <c r="AY237" i="11"/>
  <c r="AZ237" i="11"/>
  <c r="BA237" i="11"/>
  <c r="BB237" i="11"/>
  <c r="BC237" i="11"/>
  <c r="BD237" i="11"/>
  <c r="BE237" i="11"/>
  <c r="BF237" i="11"/>
  <c r="BG237" i="11"/>
  <c r="BH237" i="11"/>
  <c r="BI237" i="11"/>
  <c r="BJ237" i="11"/>
  <c r="BK237" i="11"/>
  <c r="BL237" i="11"/>
  <c r="BM237" i="11"/>
  <c r="BN237" i="11"/>
  <c r="BO237" i="11"/>
  <c r="BP237" i="11"/>
  <c r="BQ237" i="11"/>
  <c r="BR237" i="11"/>
  <c r="BS237" i="11"/>
  <c r="BT237" i="11"/>
  <c r="BU237" i="11"/>
  <c r="BV237" i="11"/>
  <c r="BW237" i="11"/>
  <c r="BX237" i="11"/>
  <c r="BY237" i="11"/>
  <c r="BZ237" i="11"/>
  <c r="CA237" i="11"/>
  <c r="CB237" i="11"/>
  <c r="CC237" i="11"/>
  <c r="CD237" i="11"/>
  <c r="CE237" i="11"/>
  <c r="CF237" i="11"/>
  <c r="CG237" i="11"/>
  <c r="CH237" i="11"/>
  <c r="CI237" i="11"/>
  <c r="CJ237" i="11"/>
  <c r="CK237" i="11"/>
  <c r="CL237" i="11"/>
  <c r="CM237" i="11"/>
  <c r="CN237" i="11"/>
  <c r="CO237" i="11"/>
  <c r="CP237" i="11"/>
  <c r="C237" i="11"/>
  <c r="D236" i="11"/>
  <c r="E236" i="11"/>
  <c r="F236" i="11"/>
  <c r="G236" i="11"/>
  <c r="H236" i="11"/>
  <c r="I236" i="11"/>
  <c r="J236" i="11"/>
  <c r="K236" i="11"/>
  <c r="L236" i="11"/>
  <c r="M236" i="11"/>
  <c r="N236" i="11"/>
  <c r="O236" i="11"/>
  <c r="P236" i="11"/>
  <c r="Q236" i="11"/>
  <c r="R236" i="11"/>
  <c r="S236" i="11"/>
  <c r="T236" i="11"/>
  <c r="U236" i="11"/>
  <c r="V236" i="11"/>
  <c r="W236" i="11"/>
  <c r="X236" i="11"/>
  <c r="Y236" i="11"/>
  <c r="Z236" i="11"/>
  <c r="AA236" i="11"/>
  <c r="AB236" i="11"/>
  <c r="AC236" i="11"/>
  <c r="AD236" i="11"/>
  <c r="AE236" i="11"/>
  <c r="AF236" i="11"/>
  <c r="AG236" i="11"/>
  <c r="AI236" i="11"/>
  <c r="AJ236" i="11"/>
  <c r="AK236" i="11"/>
  <c r="AL236" i="11"/>
  <c r="AM236" i="11"/>
  <c r="AN236" i="11"/>
  <c r="AO236" i="11"/>
  <c r="AP236" i="11"/>
  <c r="AQ236" i="11"/>
  <c r="AR236" i="11"/>
  <c r="AS236" i="11"/>
  <c r="AT236" i="11"/>
  <c r="AU236" i="11"/>
  <c r="AV236" i="11"/>
  <c r="AW236" i="11"/>
  <c r="AX236" i="11"/>
  <c r="AY236" i="11"/>
  <c r="AZ236" i="11"/>
  <c r="BA236" i="11"/>
  <c r="BB236" i="11"/>
  <c r="BC236" i="11"/>
  <c r="BD236" i="11"/>
  <c r="BE236" i="11"/>
  <c r="BF236" i="11"/>
  <c r="BG236" i="11"/>
  <c r="BH236" i="11"/>
  <c r="BI236" i="11"/>
  <c r="BJ236" i="11"/>
  <c r="BK236" i="11"/>
  <c r="BL236" i="11"/>
  <c r="BM236" i="11"/>
  <c r="BN236" i="11"/>
  <c r="BO236" i="11"/>
  <c r="BP236" i="11"/>
  <c r="BQ236" i="11"/>
  <c r="BR236" i="11"/>
  <c r="BS236" i="11"/>
  <c r="BT236" i="11"/>
  <c r="BU236" i="11"/>
  <c r="BV236" i="11"/>
  <c r="BW236" i="11"/>
  <c r="BX236" i="11"/>
  <c r="BY236" i="11"/>
  <c r="BZ236" i="11"/>
  <c r="CA236" i="11"/>
  <c r="CB236" i="11"/>
  <c r="CC236" i="11"/>
  <c r="CD236" i="11"/>
  <c r="CE236" i="11"/>
  <c r="CF236" i="11"/>
  <c r="CG236" i="11"/>
  <c r="CH236" i="11"/>
  <c r="CI236" i="11"/>
  <c r="CJ236" i="11"/>
  <c r="CK236" i="11"/>
  <c r="CL236" i="11"/>
  <c r="CM236" i="11"/>
  <c r="CN236" i="11"/>
  <c r="CO236" i="11"/>
  <c r="CP236" i="11"/>
  <c r="C236" i="11"/>
  <c r="D235" i="11"/>
  <c r="E235" i="11"/>
  <c r="F235" i="11"/>
  <c r="G235" i="11"/>
  <c r="H235" i="11"/>
  <c r="I235" i="11"/>
  <c r="J235" i="11"/>
  <c r="K235" i="11"/>
  <c r="L235" i="11"/>
  <c r="M235" i="11"/>
  <c r="N235" i="11"/>
  <c r="O235" i="11"/>
  <c r="P235" i="11"/>
  <c r="Q235" i="11"/>
  <c r="R235" i="11"/>
  <c r="S235" i="11"/>
  <c r="T235" i="11"/>
  <c r="U235" i="11"/>
  <c r="V235" i="11"/>
  <c r="W235" i="11"/>
  <c r="X235" i="11"/>
  <c r="Y235" i="11"/>
  <c r="Z235" i="11"/>
  <c r="AA235" i="11"/>
  <c r="AB235" i="11"/>
  <c r="AC235" i="11"/>
  <c r="AD235" i="11"/>
  <c r="AE235" i="11"/>
  <c r="AF235" i="11"/>
  <c r="AG235" i="11"/>
  <c r="AI235" i="11"/>
  <c r="AJ235" i="11"/>
  <c r="AK235" i="11"/>
  <c r="AL235" i="11"/>
  <c r="AM235" i="11"/>
  <c r="AN235" i="11"/>
  <c r="AO235" i="11"/>
  <c r="AP235" i="11"/>
  <c r="AQ235" i="11"/>
  <c r="AR235" i="11"/>
  <c r="AS235" i="11"/>
  <c r="AT235" i="11"/>
  <c r="AU235" i="11"/>
  <c r="AV235" i="11"/>
  <c r="AW235" i="11"/>
  <c r="AX235" i="11"/>
  <c r="AY235" i="11"/>
  <c r="AZ235" i="11"/>
  <c r="BA235" i="11"/>
  <c r="BB235" i="11"/>
  <c r="BC235" i="11"/>
  <c r="BD235" i="11"/>
  <c r="BE235" i="11"/>
  <c r="BF235" i="11"/>
  <c r="BG235" i="11"/>
  <c r="BH235" i="11"/>
  <c r="BI235" i="11"/>
  <c r="BJ235" i="11"/>
  <c r="BK235" i="11"/>
  <c r="BL235" i="11"/>
  <c r="BM235" i="11"/>
  <c r="BN235" i="11"/>
  <c r="BO235" i="11"/>
  <c r="BP235" i="11"/>
  <c r="BQ235" i="11"/>
  <c r="BR235" i="11"/>
  <c r="BS235" i="11"/>
  <c r="BT235" i="11"/>
  <c r="BU235" i="11"/>
  <c r="BV235" i="11"/>
  <c r="BW235" i="11"/>
  <c r="BX235" i="11"/>
  <c r="BY235" i="11"/>
  <c r="BZ235" i="11"/>
  <c r="CA235" i="11"/>
  <c r="CB235" i="11"/>
  <c r="CC235" i="11"/>
  <c r="CD235" i="11"/>
  <c r="CE235" i="11"/>
  <c r="CF235" i="11"/>
  <c r="CG235" i="11"/>
  <c r="CH235" i="11"/>
  <c r="CI235" i="11"/>
  <c r="CJ235" i="11"/>
  <c r="CK235" i="11"/>
  <c r="CL235" i="11"/>
  <c r="CM235" i="11"/>
  <c r="CN235" i="11"/>
  <c r="CO235" i="11"/>
  <c r="CP235" i="11"/>
  <c r="C235" i="11"/>
  <c r="D234" i="11"/>
  <c r="E234" i="11"/>
  <c r="F234" i="11"/>
  <c r="G234" i="11"/>
  <c r="H234" i="11"/>
  <c r="I234" i="11"/>
  <c r="J234" i="11"/>
  <c r="K234" i="11"/>
  <c r="L234" i="11"/>
  <c r="M234" i="11"/>
  <c r="N234" i="11"/>
  <c r="O234" i="11"/>
  <c r="P234" i="11"/>
  <c r="Q234" i="11"/>
  <c r="R234" i="11"/>
  <c r="S234" i="11"/>
  <c r="T234" i="11"/>
  <c r="U234" i="11"/>
  <c r="V234" i="11"/>
  <c r="W234" i="11"/>
  <c r="X234" i="11"/>
  <c r="Y234" i="11"/>
  <c r="Z234" i="11"/>
  <c r="AA234" i="11"/>
  <c r="AB234" i="11"/>
  <c r="AC234" i="11"/>
  <c r="AD234" i="11"/>
  <c r="AE234" i="11"/>
  <c r="AF234" i="11"/>
  <c r="AG234" i="11"/>
  <c r="AI234" i="11"/>
  <c r="AJ234" i="11"/>
  <c r="AK234" i="11"/>
  <c r="AL234" i="11"/>
  <c r="AM234" i="11"/>
  <c r="AN234" i="11"/>
  <c r="AO234" i="11"/>
  <c r="AP234" i="11"/>
  <c r="AQ234" i="11"/>
  <c r="AR234" i="11"/>
  <c r="AS234" i="11"/>
  <c r="AT234" i="11"/>
  <c r="AU234" i="11"/>
  <c r="AV234" i="11"/>
  <c r="AW234" i="11"/>
  <c r="AX234" i="11"/>
  <c r="AY234" i="11"/>
  <c r="AZ234" i="11"/>
  <c r="BA234" i="11"/>
  <c r="BB234" i="11"/>
  <c r="BC234" i="11"/>
  <c r="BD234" i="11"/>
  <c r="BE234" i="11"/>
  <c r="BF234" i="11"/>
  <c r="BG234" i="11"/>
  <c r="BH234" i="11"/>
  <c r="BI234" i="11"/>
  <c r="BJ234" i="11"/>
  <c r="BK234" i="11"/>
  <c r="BL234" i="11"/>
  <c r="BM234" i="11"/>
  <c r="BN234" i="11"/>
  <c r="BO234" i="11"/>
  <c r="BP234" i="11"/>
  <c r="BQ234" i="11"/>
  <c r="BR234" i="11"/>
  <c r="BS234" i="11"/>
  <c r="BT234" i="11"/>
  <c r="BU234" i="11"/>
  <c r="BV234" i="11"/>
  <c r="BW234" i="11"/>
  <c r="BX234" i="11"/>
  <c r="BY234" i="11"/>
  <c r="BZ234" i="11"/>
  <c r="CA234" i="11"/>
  <c r="CB234" i="11"/>
  <c r="CC234" i="11"/>
  <c r="CD234" i="11"/>
  <c r="CE234" i="11"/>
  <c r="CF234" i="11"/>
  <c r="CG234" i="11"/>
  <c r="CH234" i="11"/>
  <c r="CI234" i="11"/>
  <c r="CJ234" i="11"/>
  <c r="CK234" i="11"/>
  <c r="CL234" i="11"/>
  <c r="CM234" i="11"/>
  <c r="CN234" i="11"/>
  <c r="CO234" i="11"/>
  <c r="CP234" i="11"/>
  <c r="C234" i="11"/>
  <c r="D233" i="11"/>
  <c r="E233" i="11"/>
  <c r="F233" i="11"/>
  <c r="G233" i="11"/>
  <c r="H233" i="11"/>
  <c r="I233" i="11"/>
  <c r="J233" i="11"/>
  <c r="K233" i="11"/>
  <c r="L233" i="11"/>
  <c r="M233" i="11"/>
  <c r="N233" i="11"/>
  <c r="O233" i="11"/>
  <c r="P233" i="11"/>
  <c r="Q233" i="11"/>
  <c r="R233" i="11"/>
  <c r="S233" i="11"/>
  <c r="T233" i="11"/>
  <c r="U233" i="11"/>
  <c r="V233" i="11"/>
  <c r="W233" i="11"/>
  <c r="X233" i="11"/>
  <c r="Y233" i="11"/>
  <c r="Z233" i="11"/>
  <c r="AA233" i="11"/>
  <c r="AB233" i="11"/>
  <c r="AC233" i="11"/>
  <c r="AD233" i="11"/>
  <c r="AE233" i="11"/>
  <c r="AF233" i="11"/>
  <c r="AG233" i="11"/>
  <c r="AI233" i="11"/>
  <c r="AJ233" i="11"/>
  <c r="AK233" i="11"/>
  <c r="AL233" i="11"/>
  <c r="AM233" i="11"/>
  <c r="AN233" i="11"/>
  <c r="AO233" i="11"/>
  <c r="AP233" i="11"/>
  <c r="AQ233" i="11"/>
  <c r="AR233" i="11"/>
  <c r="AS233" i="11"/>
  <c r="AT233" i="11"/>
  <c r="AU233" i="11"/>
  <c r="AV233" i="11"/>
  <c r="AW233" i="11"/>
  <c r="AX233" i="11"/>
  <c r="AY233" i="11"/>
  <c r="AZ233" i="11"/>
  <c r="BA233" i="11"/>
  <c r="BB233" i="11"/>
  <c r="BC233" i="11"/>
  <c r="BD233" i="11"/>
  <c r="BE233" i="11"/>
  <c r="BF233" i="11"/>
  <c r="BG233" i="11"/>
  <c r="BH233" i="11"/>
  <c r="BI233" i="11"/>
  <c r="BJ233" i="11"/>
  <c r="BK233" i="11"/>
  <c r="BL233" i="11"/>
  <c r="BM233" i="11"/>
  <c r="BN233" i="11"/>
  <c r="BO233" i="11"/>
  <c r="BP233" i="11"/>
  <c r="BQ233" i="11"/>
  <c r="BR233" i="11"/>
  <c r="BS233" i="11"/>
  <c r="BT233" i="11"/>
  <c r="BU233" i="11"/>
  <c r="BV233" i="11"/>
  <c r="BW233" i="11"/>
  <c r="BX233" i="11"/>
  <c r="BY233" i="11"/>
  <c r="BZ233" i="11"/>
  <c r="CA233" i="11"/>
  <c r="CB233" i="11"/>
  <c r="CC233" i="11"/>
  <c r="CD233" i="11"/>
  <c r="CE233" i="11"/>
  <c r="CF233" i="11"/>
  <c r="CG233" i="11"/>
  <c r="CH233" i="11"/>
  <c r="CI233" i="11"/>
  <c r="CJ233" i="11"/>
  <c r="CK233" i="11"/>
  <c r="CL233" i="11"/>
  <c r="CM233" i="11"/>
  <c r="CN233" i="11"/>
  <c r="CO233" i="11"/>
  <c r="CP233" i="11"/>
  <c r="C233" i="11"/>
  <c r="D231" i="11"/>
  <c r="E231" i="11"/>
  <c r="F231" i="11"/>
  <c r="G231" i="11"/>
  <c r="H231" i="11"/>
  <c r="I231" i="11"/>
  <c r="J231" i="11"/>
  <c r="K231" i="11"/>
  <c r="L231" i="11"/>
  <c r="M231" i="11"/>
  <c r="N231" i="11"/>
  <c r="O231" i="11"/>
  <c r="P231" i="11"/>
  <c r="Q231" i="11"/>
  <c r="R231" i="11"/>
  <c r="S231" i="11"/>
  <c r="T231" i="11"/>
  <c r="U231" i="11"/>
  <c r="V231" i="11"/>
  <c r="W231" i="11"/>
  <c r="X231" i="11"/>
  <c r="Y231" i="11"/>
  <c r="Z231" i="11"/>
  <c r="AA231" i="11"/>
  <c r="AB231" i="11"/>
  <c r="AC231" i="11"/>
  <c r="AD231" i="11"/>
  <c r="AE231" i="11"/>
  <c r="AF231" i="11"/>
  <c r="AG231" i="11"/>
  <c r="AI231" i="11"/>
  <c r="AJ231" i="11"/>
  <c r="AK231" i="11"/>
  <c r="AL231" i="11"/>
  <c r="AM231" i="11"/>
  <c r="AN231" i="11"/>
  <c r="AO231" i="11"/>
  <c r="AP231" i="11"/>
  <c r="AQ231" i="11"/>
  <c r="AR231" i="11"/>
  <c r="AS231" i="11"/>
  <c r="AT231" i="11"/>
  <c r="AU231" i="11"/>
  <c r="AV231" i="11"/>
  <c r="AW231" i="11"/>
  <c r="AX231" i="11"/>
  <c r="AY231" i="11"/>
  <c r="AZ231" i="11"/>
  <c r="BA231" i="11"/>
  <c r="BB231" i="11"/>
  <c r="BC231" i="11"/>
  <c r="BD231" i="11"/>
  <c r="BE231" i="11"/>
  <c r="BF231" i="11"/>
  <c r="BG231" i="11"/>
  <c r="BH231" i="11"/>
  <c r="BI231" i="11"/>
  <c r="BJ231" i="11"/>
  <c r="BK231" i="11"/>
  <c r="BL231" i="11"/>
  <c r="BM231" i="11"/>
  <c r="BN231" i="11"/>
  <c r="BO231" i="11"/>
  <c r="BP231" i="11"/>
  <c r="BQ231" i="11"/>
  <c r="BR231" i="11"/>
  <c r="BS231" i="11"/>
  <c r="BT231" i="11"/>
  <c r="BU231" i="11"/>
  <c r="BV231" i="11"/>
  <c r="BW231" i="11"/>
  <c r="BX231" i="11"/>
  <c r="BY231" i="11"/>
  <c r="BZ231" i="11"/>
  <c r="CA231" i="11"/>
  <c r="CB231" i="11"/>
  <c r="CC231" i="11"/>
  <c r="CD231" i="11"/>
  <c r="CE231" i="11"/>
  <c r="CF231" i="11"/>
  <c r="CG231" i="11"/>
  <c r="CH231" i="11"/>
  <c r="CI231" i="11"/>
  <c r="CJ231" i="11"/>
  <c r="CK231" i="11"/>
  <c r="CL231" i="11"/>
  <c r="CM231" i="11"/>
  <c r="CN231" i="11"/>
  <c r="CO231" i="11"/>
  <c r="CP231" i="11"/>
  <c r="C231" i="11"/>
  <c r="D230" i="11"/>
  <c r="E230" i="11"/>
  <c r="F230" i="11"/>
  <c r="G230" i="11"/>
  <c r="H230" i="11"/>
  <c r="I230" i="11"/>
  <c r="J230" i="11"/>
  <c r="K230" i="11"/>
  <c r="L230" i="11"/>
  <c r="M230" i="11"/>
  <c r="N230" i="11"/>
  <c r="O230" i="11"/>
  <c r="P230" i="11"/>
  <c r="Q230" i="11"/>
  <c r="R230" i="11"/>
  <c r="S230" i="11"/>
  <c r="T230" i="11"/>
  <c r="U230" i="11"/>
  <c r="V230" i="11"/>
  <c r="W230" i="11"/>
  <c r="X230" i="11"/>
  <c r="Y230" i="11"/>
  <c r="Z230" i="11"/>
  <c r="AA230" i="11"/>
  <c r="AB230" i="11"/>
  <c r="AC230" i="11"/>
  <c r="AD230" i="11"/>
  <c r="AE230" i="11"/>
  <c r="AF230" i="11"/>
  <c r="AG230" i="11"/>
  <c r="AI230" i="11"/>
  <c r="AJ230" i="11"/>
  <c r="AK230" i="11"/>
  <c r="AL230" i="11"/>
  <c r="AM230" i="11"/>
  <c r="AN230" i="11"/>
  <c r="AO230" i="11"/>
  <c r="AP230" i="11"/>
  <c r="AQ230" i="11"/>
  <c r="AR230" i="11"/>
  <c r="AS230" i="11"/>
  <c r="AT230" i="11"/>
  <c r="AU230" i="11"/>
  <c r="AV230" i="11"/>
  <c r="AW230" i="11"/>
  <c r="AX230" i="11"/>
  <c r="AY230" i="11"/>
  <c r="AZ230" i="11"/>
  <c r="BA230" i="11"/>
  <c r="BB230" i="11"/>
  <c r="BC230" i="11"/>
  <c r="BD230" i="11"/>
  <c r="BE230" i="11"/>
  <c r="BF230" i="11"/>
  <c r="BG230" i="11"/>
  <c r="BH230" i="11"/>
  <c r="BI230" i="11"/>
  <c r="BJ230" i="11"/>
  <c r="BK230" i="11"/>
  <c r="BL230" i="11"/>
  <c r="BM230" i="11"/>
  <c r="BN230" i="11"/>
  <c r="BO230" i="11"/>
  <c r="BP230" i="11"/>
  <c r="BQ230" i="11"/>
  <c r="BR230" i="11"/>
  <c r="BS230" i="11"/>
  <c r="BT230" i="11"/>
  <c r="BU230" i="11"/>
  <c r="BV230" i="11"/>
  <c r="BW230" i="11"/>
  <c r="BX230" i="11"/>
  <c r="BY230" i="11"/>
  <c r="BZ230" i="11"/>
  <c r="CA230" i="11"/>
  <c r="CB230" i="11"/>
  <c r="CC230" i="11"/>
  <c r="CD230" i="11"/>
  <c r="CE230" i="11"/>
  <c r="CF230" i="11"/>
  <c r="CG230" i="11"/>
  <c r="CH230" i="11"/>
  <c r="CI230" i="11"/>
  <c r="CJ230" i="11"/>
  <c r="CK230" i="11"/>
  <c r="CL230" i="11"/>
  <c r="CM230" i="11"/>
  <c r="CN230" i="11"/>
  <c r="CO230" i="11"/>
  <c r="CP230" i="11"/>
  <c r="D232" i="11"/>
  <c r="E232" i="11"/>
  <c r="F232" i="11"/>
  <c r="G232" i="11"/>
  <c r="H232" i="11"/>
  <c r="I232" i="11"/>
  <c r="J232" i="11"/>
  <c r="K232" i="11"/>
  <c r="L232" i="11"/>
  <c r="M232" i="11"/>
  <c r="N232" i="11"/>
  <c r="O232" i="11"/>
  <c r="P232" i="11"/>
  <c r="Q232" i="11"/>
  <c r="R232" i="11"/>
  <c r="S232" i="11"/>
  <c r="T232" i="11"/>
  <c r="U232" i="11"/>
  <c r="V232" i="11"/>
  <c r="W232" i="11"/>
  <c r="X232" i="11"/>
  <c r="Y232" i="11"/>
  <c r="Z232" i="11"/>
  <c r="AA232" i="11"/>
  <c r="AB232" i="11"/>
  <c r="AC232" i="11"/>
  <c r="AD232" i="11"/>
  <c r="AE232" i="11"/>
  <c r="AF232" i="11"/>
  <c r="AG232" i="11"/>
  <c r="AI232" i="11"/>
  <c r="AJ232" i="11"/>
  <c r="AK232" i="11"/>
  <c r="AL232" i="11"/>
  <c r="AM232" i="11"/>
  <c r="AN232" i="11"/>
  <c r="AO232" i="11"/>
  <c r="AP232" i="11"/>
  <c r="AQ232" i="11"/>
  <c r="AR232" i="11"/>
  <c r="AS232" i="11"/>
  <c r="AT232" i="11"/>
  <c r="AU232" i="11"/>
  <c r="AV232" i="11"/>
  <c r="AW232" i="11"/>
  <c r="AX232" i="11"/>
  <c r="AY232" i="11"/>
  <c r="AZ232" i="11"/>
  <c r="BA232" i="11"/>
  <c r="BB232" i="11"/>
  <c r="BC232" i="11"/>
  <c r="BD232" i="11"/>
  <c r="BE232" i="11"/>
  <c r="BF232" i="11"/>
  <c r="BG232" i="11"/>
  <c r="BH232" i="11"/>
  <c r="BI232" i="11"/>
  <c r="BJ232" i="11"/>
  <c r="BK232" i="11"/>
  <c r="BL232" i="11"/>
  <c r="BM232" i="11"/>
  <c r="BN232" i="11"/>
  <c r="BO232" i="11"/>
  <c r="BP232" i="11"/>
  <c r="BQ232" i="11"/>
  <c r="BR232" i="11"/>
  <c r="BS232" i="11"/>
  <c r="BT232" i="11"/>
  <c r="BU232" i="11"/>
  <c r="BV232" i="11"/>
  <c r="BW232" i="11"/>
  <c r="BX232" i="11"/>
  <c r="BY232" i="11"/>
  <c r="BZ232" i="11"/>
  <c r="CA232" i="11"/>
  <c r="CB232" i="11"/>
  <c r="CC232" i="11"/>
  <c r="CD232" i="11"/>
  <c r="CE232" i="11"/>
  <c r="CF232" i="11"/>
  <c r="CG232" i="11"/>
  <c r="CH232" i="11"/>
  <c r="CI232" i="11"/>
  <c r="CJ232" i="11"/>
  <c r="CK232" i="11"/>
  <c r="CL232" i="11"/>
  <c r="CM232" i="11"/>
  <c r="CN232" i="11"/>
  <c r="CO232" i="11"/>
  <c r="CP232" i="11"/>
  <c r="C232" i="11"/>
  <c r="CQ96" i="11"/>
  <c r="CQ94" i="11"/>
  <c r="CQ76" i="11"/>
  <c r="CQ77" i="11"/>
  <c r="CQ78" i="11"/>
  <c r="X10" i="10"/>
  <c r="X9" i="10"/>
  <c r="X8" i="10"/>
  <c r="X7" i="10"/>
  <c r="X6" i="10"/>
  <c r="X5" i="10"/>
  <c r="O9" i="13" l="1"/>
  <c r="CQ60" i="11" l="1"/>
  <c r="CQ61" i="11"/>
  <c r="K16" i="9" l="1"/>
  <c r="C15" i="7" s="1"/>
  <c r="E15" i="7" s="1"/>
  <c r="L9" i="9"/>
  <c r="L8" i="9"/>
  <c r="L7" i="9"/>
  <c r="C280" i="11"/>
  <c r="B280" i="11"/>
  <c r="E280" i="11"/>
  <c r="D280" i="11"/>
  <c r="J280" i="11"/>
  <c r="N280" i="11"/>
  <c r="S280" i="11"/>
  <c r="R280" i="11"/>
  <c r="T280" i="11"/>
  <c r="U280" i="11"/>
  <c r="C281" i="11"/>
  <c r="B281" i="11"/>
  <c r="E281" i="11"/>
  <c r="D281" i="11"/>
  <c r="J281" i="11"/>
  <c r="S281" i="11"/>
  <c r="R281" i="11"/>
  <c r="T281" i="11"/>
  <c r="U281" i="11"/>
  <c r="C282" i="11"/>
  <c r="B282" i="11"/>
  <c r="E282" i="11"/>
  <c r="D282" i="11"/>
  <c r="J282" i="11"/>
  <c r="S282" i="11"/>
  <c r="R282" i="11"/>
  <c r="T282" i="11"/>
  <c r="U282" i="11"/>
  <c r="C283" i="11"/>
  <c r="B283" i="11"/>
  <c r="E283" i="11"/>
  <c r="D283" i="11"/>
  <c r="J283" i="11"/>
  <c r="S283" i="11"/>
  <c r="R283" i="11"/>
  <c r="T283" i="11"/>
  <c r="U283" i="11"/>
  <c r="C284" i="11"/>
  <c r="B284" i="11"/>
  <c r="E284" i="11"/>
  <c r="D284" i="11"/>
  <c r="J284" i="11"/>
  <c r="S284" i="11"/>
  <c r="R284" i="11"/>
  <c r="T284" i="11"/>
  <c r="U284" i="11"/>
  <c r="C285" i="11"/>
  <c r="B285" i="11"/>
  <c r="E285" i="11"/>
  <c r="D285" i="11"/>
  <c r="J285" i="11"/>
  <c r="S285" i="11"/>
  <c r="R285" i="11"/>
  <c r="T285" i="11"/>
  <c r="U285" i="11"/>
  <c r="C286" i="11"/>
  <c r="B286" i="11"/>
  <c r="E286" i="11"/>
  <c r="D286" i="11"/>
  <c r="J286" i="11"/>
  <c r="S286" i="11"/>
  <c r="R286" i="11"/>
  <c r="T286" i="11"/>
  <c r="U286" i="11"/>
  <c r="C287" i="11"/>
  <c r="B287" i="11"/>
  <c r="E287" i="11"/>
  <c r="D287" i="11"/>
  <c r="J287" i="11"/>
  <c r="S287" i="11"/>
  <c r="R287" i="11"/>
  <c r="T287" i="11"/>
  <c r="U287" i="11"/>
  <c r="C289" i="11"/>
  <c r="B289" i="11"/>
  <c r="E289" i="11"/>
  <c r="D289" i="11"/>
  <c r="J289" i="11"/>
  <c r="S289" i="11"/>
  <c r="R289" i="11"/>
  <c r="T289" i="11"/>
  <c r="U289" i="11"/>
  <c r="C214" i="11"/>
  <c r="D214" i="11"/>
  <c r="E214" i="11"/>
  <c r="F214" i="11"/>
  <c r="G214" i="11"/>
  <c r="H214" i="11"/>
  <c r="I214" i="11"/>
  <c r="J214" i="11"/>
  <c r="K214" i="11"/>
  <c r="L214" i="11"/>
  <c r="M214" i="11"/>
  <c r="N214" i="11"/>
  <c r="P214" i="11"/>
  <c r="Q214" i="11"/>
  <c r="R214" i="11"/>
  <c r="S214" i="11"/>
  <c r="T214" i="11"/>
  <c r="U214" i="11"/>
  <c r="V214" i="11"/>
  <c r="W214" i="11"/>
  <c r="X214" i="11"/>
  <c r="Y214" i="11"/>
  <c r="Z214" i="11"/>
  <c r="AA214" i="11"/>
  <c r="AB214" i="11"/>
  <c r="AC214" i="11"/>
  <c r="AD214" i="11"/>
  <c r="AE214" i="11"/>
  <c r="AF214" i="11"/>
  <c r="AG214" i="11"/>
  <c r="AI214" i="11"/>
  <c r="AJ214" i="11"/>
  <c r="AK214" i="11"/>
  <c r="AL214" i="11"/>
  <c r="AM214" i="11"/>
  <c r="AN214" i="11"/>
  <c r="AO214" i="11"/>
  <c r="AP214" i="11"/>
  <c r="AQ214" i="11"/>
  <c r="AR214" i="11"/>
  <c r="AS214" i="11"/>
  <c r="AT214" i="11"/>
  <c r="AU214" i="11"/>
  <c r="AV214" i="11"/>
  <c r="AW214" i="11"/>
  <c r="AX214" i="11"/>
  <c r="AY214" i="11"/>
  <c r="AZ214" i="11"/>
  <c r="BA214" i="11"/>
  <c r="BB214" i="11"/>
  <c r="BC214" i="11"/>
  <c r="BD214" i="11"/>
  <c r="BE214" i="11"/>
  <c r="BF214" i="11"/>
  <c r="BG214" i="11"/>
  <c r="BH214" i="11"/>
  <c r="BI214" i="11"/>
  <c r="BJ214" i="11"/>
  <c r="BK214" i="11"/>
  <c r="BL214" i="11"/>
  <c r="BM214" i="11"/>
  <c r="BN214" i="11"/>
  <c r="BO214" i="11"/>
  <c r="BP214" i="11"/>
  <c r="BQ214" i="11"/>
  <c r="BR214" i="11"/>
  <c r="BS214" i="11"/>
  <c r="BT214" i="11"/>
  <c r="BU214" i="11"/>
  <c r="BV214" i="11"/>
  <c r="BW214" i="11"/>
  <c r="BX214" i="11"/>
  <c r="BY214" i="11"/>
  <c r="BZ214" i="11"/>
  <c r="CA214" i="11"/>
  <c r="CB214" i="11"/>
  <c r="CC214" i="11"/>
  <c r="CD214" i="11"/>
  <c r="CE214" i="11"/>
  <c r="CF214" i="11"/>
  <c r="CG214" i="11"/>
  <c r="CH214" i="11"/>
  <c r="CI214" i="11"/>
  <c r="CJ214" i="11"/>
  <c r="CK214" i="11"/>
  <c r="CL214" i="11"/>
  <c r="CM214" i="11"/>
  <c r="CN214" i="11"/>
  <c r="CO214" i="11"/>
  <c r="CP214" i="11"/>
  <c r="C215" i="11"/>
  <c r="D215" i="11"/>
  <c r="E215" i="11"/>
  <c r="F215" i="11"/>
  <c r="G215" i="11"/>
  <c r="H215" i="11"/>
  <c r="I215" i="11"/>
  <c r="J215" i="11"/>
  <c r="K215" i="11"/>
  <c r="L215" i="11"/>
  <c r="M215" i="11"/>
  <c r="N215" i="11"/>
  <c r="P215" i="11"/>
  <c r="Q215" i="11"/>
  <c r="R215" i="11"/>
  <c r="S215" i="11"/>
  <c r="T215" i="11"/>
  <c r="U215" i="11"/>
  <c r="V215" i="11"/>
  <c r="W215" i="11"/>
  <c r="X215" i="11"/>
  <c r="Y215" i="11"/>
  <c r="Z215" i="11"/>
  <c r="AA215" i="11"/>
  <c r="AB215" i="11"/>
  <c r="AC215" i="11"/>
  <c r="AD215" i="11"/>
  <c r="AE215" i="11"/>
  <c r="AF215" i="11"/>
  <c r="AG215" i="11"/>
  <c r="AI215" i="11"/>
  <c r="AJ215" i="11"/>
  <c r="AK215" i="11"/>
  <c r="AL215" i="11"/>
  <c r="AM215" i="11"/>
  <c r="AN215" i="11"/>
  <c r="AO215" i="11"/>
  <c r="AP215" i="11"/>
  <c r="AQ215" i="11"/>
  <c r="AR215" i="11"/>
  <c r="AS215" i="11"/>
  <c r="AT215" i="11"/>
  <c r="AU215" i="11"/>
  <c r="AV215" i="11"/>
  <c r="AW215" i="11"/>
  <c r="AX215" i="11"/>
  <c r="AY215" i="11"/>
  <c r="AZ215" i="11"/>
  <c r="BA215" i="11"/>
  <c r="BB215" i="11"/>
  <c r="BC215" i="11"/>
  <c r="BD215" i="11"/>
  <c r="BE215" i="11"/>
  <c r="BF215" i="11"/>
  <c r="BG215" i="11"/>
  <c r="BH215" i="11"/>
  <c r="BI215" i="11"/>
  <c r="BJ215" i="11"/>
  <c r="BK215" i="11"/>
  <c r="BL215" i="11"/>
  <c r="BM215" i="11"/>
  <c r="BN215" i="11"/>
  <c r="BO215" i="11"/>
  <c r="BP215" i="11"/>
  <c r="BQ215" i="11"/>
  <c r="BR215" i="11"/>
  <c r="BS215" i="11"/>
  <c r="BT215" i="11"/>
  <c r="BU215" i="11"/>
  <c r="BV215" i="11"/>
  <c r="BW215" i="11"/>
  <c r="BX215" i="11"/>
  <c r="BY215" i="11"/>
  <c r="BZ215" i="11"/>
  <c r="CA215" i="11"/>
  <c r="CB215" i="11"/>
  <c r="CC215" i="11"/>
  <c r="CD215" i="11"/>
  <c r="CE215" i="11"/>
  <c r="CF215" i="11"/>
  <c r="CG215" i="11"/>
  <c r="CH215" i="11"/>
  <c r="CI215" i="11"/>
  <c r="CJ215" i="11"/>
  <c r="CK215" i="11"/>
  <c r="CL215" i="11"/>
  <c r="CM215" i="11"/>
  <c r="CN215" i="11"/>
  <c r="CO215" i="11"/>
  <c r="CP215" i="11"/>
  <c r="C216" i="11"/>
  <c r="D216" i="11"/>
  <c r="E216" i="11"/>
  <c r="F216" i="11"/>
  <c r="G216" i="11"/>
  <c r="H216" i="11"/>
  <c r="I216" i="11"/>
  <c r="J216" i="11"/>
  <c r="K216" i="11"/>
  <c r="L216" i="11"/>
  <c r="M216" i="11"/>
  <c r="N216" i="11"/>
  <c r="P216" i="11"/>
  <c r="Q216" i="11"/>
  <c r="R216" i="11"/>
  <c r="S216" i="11"/>
  <c r="T216" i="11"/>
  <c r="U216" i="11"/>
  <c r="V216" i="11"/>
  <c r="W216" i="11"/>
  <c r="X216" i="11"/>
  <c r="Y216" i="11"/>
  <c r="Z216" i="11"/>
  <c r="AA216" i="11"/>
  <c r="AB216" i="11"/>
  <c r="AC216" i="11"/>
  <c r="AD216" i="11"/>
  <c r="AE216" i="11"/>
  <c r="AF216" i="11"/>
  <c r="AG216" i="11"/>
  <c r="AI216" i="11"/>
  <c r="AJ216" i="11"/>
  <c r="AK216" i="11"/>
  <c r="AL216" i="11"/>
  <c r="AM216" i="11"/>
  <c r="AN216" i="11"/>
  <c r="AO216" i="11"/>
  <c r="AP216" i="11"/>
  <c r="AQ216" i="11"/>
  <c r="AR216" i="11"/>
  <c r="AS216" i="11"/>
  <c r="AT216" i="11"/>
  <c r="AU216" i="11"/>
  <c r="AV216" i="11"/>
  <c r="AW216" i="11"/>
  <c r="AX216" i="11"/>
  <c r="AY216" i="11"/>
  <c r="AZ216" i="11"/>
  <c r="BA216" i="11"/>
  <c r="BB216" i="11"/>
  <c r="BC216" i="11"/>
  <c r="BD216" i="11"/>
  <c r="BE216" i="11"/>
  <c r="BF216" i="11"/>
  <c r="BG216" i="11"/>
  <c r="BH216" i="11"/>
  <c r="BI216" i="11"/>
  <c r="BJ216" i="11"/>
  <c r="BK216" i="11"/>
  <c r="BL216" i="11"/>
  <c r="BM216" i="11"/>
  <c r="BN216" i="11"/>
  <c r="BO216" i="11"/>
  <c r="BP216" i="11"/>
  <c r="BQ216" i="11"/>
  <c r="BR216" i="11"/>
  <c r="BS216" i="11"/>
  <c r="BT216" i="11"/>
  <c r="BU216" i="11"/>
  <c r="BV216" i="11"/>
  <c r="BW216" i="11"/>
  <c r="BX216" i="11"/>
  <c r="BY216" i="11"/>
  <c r="BZ216" i="11"/>
  <c r="CA216" i="11"/>
  <c r="CB216" i="11"/>
  <c r="CC216" i="11"/>
  <c r="CD216" i="11"/>
  <c r="CE216" i="11"/>
  <c r="CF216" i="11"/>
  <c r="CG216" i="11"/>
  <c r="CH216" i="11"/>
  <c r="CI216" i="11"/>
  <c r="CJ216" i="11"/>
  <c r="CK216" i="11"/>
  <c r="CL216" i="11"/>
  <c r="CM216" i="11"/>
  <c r="CN216" i="11"/>
  <c r="CO216" i="11"/>
  <c r="CP216" i="11"/>
  <c r="C217" i="11"/>
  <c r="D217" i="11"/>
  <c r="E217" i="11"/>
  <c r="F217" i="11"/>
  <c r="G217" i="11"/>
  <c r="H217" i="11"/>
  <c r="I217" i="11"/>
  <c r="J217" i="11"/>
  <c r="K217" i="11"/>
  <c r="L217" i="11"/>
  <c r="M217" i="11"/>
  <c r="N217" i="11"/>
  <c r="P217" i="11"/>
  <c r="Q217" i="11"/>
  <c r="R217" i="11"/>
  <c r="S217" i="11"/>
  <c r="T217" i="11"/>
  <c r="U217" i="11"/>
  <c r="V217" i="11"/>
  <c r="W217" i="11"/>
  <c r="X217" i="11"/>
  <c r="Y217" i="11"/>
  <c r="Z217" i="11"/>
  <c r="AA217" i="11"/>
  <c r="AB217" i="11"/>
  <c r="AC217" i="11"/>
  <c r="AD217" i="11"/>
  <c r="AE217" i="11"/>
  <c r="AF217" i="11"/>
  <c r="AG217" i="11"/>
  <c r="AI217" i="11"/>
  <c r="AJ217" i="11"/>
  <c r="AK217" i="11"/>
  <c r="AL217" i="11"/>
  <c r="AM217" i="11"/>
  <c r="AN217" i="11"/>
  <c r="AO217" i="11"/>
  <c r="AP217" i="11"/>
  <c r="AQ217" i="11"/>
  <c r="AR217" i="11"/>
  <c r="AS217" i="11"/>
  <c r="AT217" i="11"/>
  <c r="AU217" i="11"/>
  <c r="AV217" i="11"/>
  <c r="AW217" i="11"/>
  <c r="AX217" i="11"/>
  <c r="AY217" i="11"/>
  <c r="AZ217" i="11"/>
  <c r="BA217" i="11"/>
  <c r="BB217" i="11"/>
  <c r="BC217" i="11"/>
  <c r="BD217" i="11"/>
  <c r="BE217" i="11"/>
  <c r="BF217" i="11"/>
  <c r="BG217" i="11"/>
  <c r="BH217" i="11"/>
  <c r="BI217" i="11"/>
  <c r="BJ217" i="11"/>
  <c r="BK217" i="11"/>
  <c r="BL217" i="11"/>
  <c r="BM217" i="11"/>
  <c r="BN217" i="11"/>
  <c r="BO217" i="11"/>
  <c r="BP217" i="11"/>
  <c r="BQ217" i="11"/>
  <c r="BR217" i="11"/>
  <c r="BS217" i="11"/>
  <c r="BT217" i="11"/>
  <c r="BU217" i="11"/>
  <c r="BV217" i="11"/>
  <c r="BW217" i="11"/>
  <c r="BX217" i="11"/>
  <c r="BY217" i="11"/>
  <c r="BZ217" i="11"/>
  <c r="CA217" i="11"/>
  <c r="CB217" i="11"/>
  <c r="CC217" i="11"/>
  <c r="CD217" i="11"/>
  <c r="CE217" i="11"/>
  <c r="CF217" i="11"/>
  <c r="CG217" i="11"/>
  <c r="CH217" i="11"/>
  <c r="CI217" i="11"/>
  <c r="CJ217" i="11"/>
  <c r="CK217" i="11"/>
  <c r="CL217" i="11"/>
  <c r="CM217" i="11"/>
  <c r="CN217" i="11"/>
  <c r="CO217" i="11"/>
  <c r="CP217" i="11"/>
  <c r="C218" i="11"/>
  <c r="D218" i="11"/>
  <c r="E218" i="11"/>
  <c r="F218" i="11"/>
  <c r="G218" i="11"/>
  <c r="H218" i="11"/>
  <c r="I218" i="11"/>
  <c r="J218" i="11"/>
  <c r="K218" i="11"/>
  <c r="L218" i="11"/>
  <c r="M218" i="11"/>
  <c r="N218" i="11"/>
  <c r="P218" i="11"/>
  <c r="Q218" i="11"/>
  <c r="R218" i="11"/>
  <c r="S218" i="11"/>
  <c r="T218" i="11"/>
  <c r="U218" i="11"/>
  <c r="V218" i="11"/>
  <c r="W218" i="11"/>
  <c r="X218" i="11"/>
  <c r="Y218" i="11"/>
  <c r="Z218" i="11"/>
  <c r="AA218" i="11"/>
  <c r="AB218" i="11"/>
  <c r="AC218" i="11"/>
  <c r="AD218" i="11"/>
  <c r="AE218" i="11"/>
  <c r="AF218" i="11"/>
  <c r="AG218" i="11"/>
  <c r="AI218" i="11"/>
  <c r="AJ218" i="11"/>
  <c r="AK218" i="11"/>
  <c r="AL218" i="11"/>
  <c r="AM218" i="11"/>
  <c r="AN218" i="11"/>
  <c r="AO218" i="11"/>
  <c r="AP218" i="11"/>
  <c r="AQ218" i="11"/>
  <c r="AR218" i="11"/>
  <c r="AS218" i="11"/>
  <c r="AT218" i="11"/>
  <c r="AU218" i="11"/>
  <c r="AV218" i="11"/>
  <c r="AW218" i="11"/>
  <c r="AX218" i="11"/>
  <c r="AY218" i="11"/>
  <c r="AZ218" i="11"/>
  <c r="BA218" i="11"/>
  <c r="BB218" i="11"/>
  <c r="BC218" i="11"/>
  <c r="BD218" i="11"/>
  <c r="BE218" i="11"/>
  <c r="BF218" i="11"/>
  <c r="BG218" i="11"/>
  <c r="BH218" i="11"/>
  <c r="BI218" i="11"/>
  <c r="BJ218" i="11"/>
  <c r="BK218" i="11"/>
  <c r="BL218" i="11"/>
  <c r="BM218" i="11"/>
  <c r="BN218" i="11"/>
  <c r="BO218" i="11"/>
  <c r="BP218" i="11"/>
  <c r="BQ218" i="11"/>
  <c r="BR218" i="11"/>
  <c r="BS218" i="11"/>
  <c r="BT218" i="11"/>
  <c r="BU218" i="11"/>
  <c r="BV218" i="11"/>
  <c r="BW218" i="11"/>
  <c r="BX218" i="11"/>
  <c r="BY218" i="11"/>
  <c r="BZ218" i="11"/>
  <c r="CA218" i="11"/>
  <c r="CB218" i="11"/>
  <c r="CC218" i="11"/>
  <c r="CD218" i="11"/>
  <c r="CE218" i="11"/>
  <c r="CF218" i="11"/>
  <c r="CG218" i="11"/>
  <c r="CH218" i="11"/>
  <c r="CI218" i="11"/>
  <c r="CJ218" i="11"/>
  <c r="CK218" i="11"/>
  <c r="CL218" i="11"/>
  <c r="CM218" i="11"/>
  <c r="CN218" i="11"/>
  <c r="CO218" i="11"/>
  <c r="CP218" i="11"/>
  <c r="C219" i="11"/>
  <c r="D219" i="11"/>
  <c r="E219" i="11"/>
  <c r="F219" i="11"/>
  <c r="G219" i="11"/>
  <c r="H219" i="11"/>
  <c r="I219" i="11"/>
  <c r="J219" i="11"/>
  <c r="K219" i="11"/>
  <c r="L219" i="11"/>
  <c r="M219" i="11"/>
  <c r="N219" i="11"/>
  <c r="P219" i="11"/>
  <c r="Q219" i="11"/>
  <c r="R219" i="11"/>
  <c r="S219" i="11"/>
  <c r="T219" i="11"/>
  <c r="U219" i="11"/>
  <c r="V219" i="11"/>
  <c r="W219" i="11"/>
  <c r="X219" i="11"/>
  <c r="Y219" i="11"/>
  <c r="Z219" i="11"/>
  <c r="AA219" i="11"/>
  <c r="AB219" i="11"/>
  <c r="AC219" i="11"/>
  <c r="AD219" i="11"/>
  <c r="AE219" i="11"/>
  <c r="AF219" i="11"/>
  <c r="AG219" i="11"/>
  <c r="AI219" i="11"/>
  <c r="AJ219" i="11"/>
  <c r="AK219" i="11"/>
  <c r="AL219" i="11"/>
  <c r="AM219" i="11"/>
  <c r="AN219" i="11"/>
  <c r="AO219" i="11"/>
  <c r="AP219" i="11"/>
  <c r="AQ219" i="11"/>
  <c r="AR219" i="11"/>
  <c r="AS219" i="11"/>
  <c r="AT219" i="11"/>
  <c r="AU219" i="11"/>
  <c r="AV219" i="11"/>
  <c r="AW219" i="11"/>
  <c r="AX219" i="11"/>
  <c r="AY219" i="11"/>
  <c r="AZ219" i="11"/>
  <c r="BA219" i="11"/>
  <c r="BB219" i="11"/>
  <c r="BC219" i="11"/>
  <c r="BD219" i="11"/>
  <c r="BE219" i="11"/>
  <c r="BF219" i="11"/>
  <c r="BG219" i="11"/>
  <c r="BH219" i="11"/>
  <c r="BI219" i="11"/>
  <c r="BJ219" i="11"/>
  <c r="BK219" i="11"/>
  <c r="BL219" i="11"/>
  <c r="BM219" i="11"/>
  <c r="BN219" i="11"/>
  <c r="BO219" i="11"/>
  <c r="BP219" i="11"/>
  <c r="BQ219" i="11"/>
  <c r="BR219" i="11"/>
  <c r="BS219" i="11"/>
  <c r="BT219" i="11"/>
  <c r="BU219" i="11"/>
  <c r="BV219" i="11"/>
  <c r="BW219" i="11"/>
  <c r="BX219" i="11"/>
  <c r="BY219" i="11"/>
  <c r="BZ219" i="11"/>
  <c r="CA219" i="11"/>
  <c r="CB219" i="11"/>
  <c r="CC219" i="11"/>
  <c r="CD219" i="11"/>
  <c r="CE219" i="11"/>
  <c r="CF219" i="11"/>
  <c r="CG219" i="11"/>
  <c r="CH219" i="11"/>
  <c r="CI219" i="11"/>
  <c r="CJ219" i="11"/>
  <c r="CK219" i="11"/>
  <c r="CL219" i="11"/>
  <c r="CM219" i="11"/>
  <c r="CN219" i="11"/>
  <c r="CO219" i="11"/>
  <c r="CP219" i="11"/>
  <c r="C220" i="11"/>
  <c r="D220" i="11"/>
  <c r="E220" i="11"/>
  <c r="F220" i="11"/>
  <c r="G220" i="11"/>
  <c r="H220" i="11"/>
  <c r="I220" i="11"/>
  <c r="J220" i="11"/>
  <c r="K220" i="11"/>
  <c r="L220" i="11"/>
  <c r="M220" i="11"/>
  <c r="N220" i="11"/>
  <c r="P220" i="11"/>
  <c r="Q220" i="11"/>
  <c r="R220" i="11"/>
  <c r="S220" i="11"/>
  <c r="T220" i="11"/>
  <c r="U220" i="11"/>
  <c r="V220" i="11"/>
  <c r="W220" i="11"/>
  <c r="X220" i="11"/>
  <c r="Y220" i="11"/>
  <c r="Z220" i="11"/>
  <c r="AA220" i="11"/>
  <c r="AB220" i="11"/>
  <c r="AC220" i="11"/>
  <c r="AD220" i="11"/>
  <c r="AE220" i="11"/>
  <c r="AF220" i="11"/>
  <c r="AG220" i="11"/>
  <c r="AI220" i="11"/>
  <c r="AJ220" i="11"/>
  <c r="AK220" i="11"/>
  <c r="AL220" i="11"/>
  <c r="AM220" i="11"/>
  <c r="AN220" i="11"/>
  <c r="AO220" i="11"/>
  <c r="AP220" i="11"/>
  <c r="AQ220" i="11"/>
  <c r="AR220" i="11"/>
  <c r="AS220" i="11"/>
  <c r="AT220" i="11"/>
  <c r="AU220" i="11"/>
  <c r="AV220" i="11"/>
  <c r="AW220" i="11"/>
  <c r="AX220" i="11"/>
  <c r="AY220" i="11"/>
  <c r="AZ220" i="11"/>
  <c r="BA220" i="11"/>
  <c r="BB220" i="11"/>
  <c r="BC220" i="11"/>
  <c r="BD220" i="11"/>
  <c r="BE220" i="11"/>
  <c r="BF220" i="11"/>
  <c r="BG220" i="11"/>
  <c r="BH220" i="11"/>
  <c r="BI220" i="11"/>
  <c r="BJ220" i="11"/>
  <c r="BK220" i="11"/>
  <c r="BL220" i="11"/>
  <c r="BM220" i="11"/>
  <c r="BN220" i="11"/>
  <c r="BO220" i="11"/>
  <c r="BP220" i="11"/>
  <c r="BQ220" i="11"/>
  <c r="BR220" i="11"/>
  <c r="BS220" i="11"/>
  <c r="BT220" i="11"/>
  <c r="BU220" i="11"/>
  <c r="BV220" i="11"/>
  <c r="BW220" i="11"/>
  <c r="BX220" i="11"/>
  <c r="BY220" i="11"/>
  <c r="BZ220" i="11"/>
  <c r="CA220" i="11"/>
  <c r="CB220" i="11"/>
  <c r="CC220" i="11"/>
  <c r="CD220" i="11"/>
  <c r="CE220" i="11"/>
  <c r="CF220" i="11"/>
  <c r="CG220" i="11"/>
  <c r="CH220" i="11"/>
  <c r="CI220" i="11"/>
  <c r="CJ220" i="11"/>
  <c r="CK220" i="11"/>
  <c r="CL220" i="11"/>
  <c r="CM220" i="11"/>
  <c r="CN220" i="11"/>
  <c r="CO220" i="11"/>
  <c r="CP220" i="11"/>
  <c r="C221" i="11"/>
  <c r="D221" i="11"/>
  <c r="E221" i="11"/>
  <c r="F221" i="11"/>
  <c r="G221" i="11"/>
  <c r="H221" i="11"/>
  <c r="I221" i="11"/>
  <c r="J221" i="11"/>
  <c r="K221" i="11"/>
  <c r="L221" i="11"/>
  <c r="M221" i="11"/>
  <c r="N221" i="11"/>
  <c r="P221" i="11"/>
  <c r="Q221" i="11"/>
  <c r="R221" i="11"/>
  <c r="S221" i="11"/>
  <c r="T221" i="11"/>
  <c r="U221" i="11"/>
  <c r="V221" i="11"/>
  <c r="W221" i="11"/>
  <c r="X221" i="11"/>
  <c r="Y221" i="11"/>
  <c r="Z221" i="11"/>
  <c r="AA221" i="11"/>
  <c r="AB221" i="11"/>
  <c r="AC221" i="11"/>
  <c r="AD221" i="11"/>
  <c r="AE221" i="11"/>
  <c r="AF221" i="11"/>
  <c r="AG221" i="11"/>
  <c r="AI221" i="11"/>
  <c r="AJ221" i="11"/>
  <c r="AK221" i="11"/>
  <c r="AL221" i="11"/>
  <c r="AM221" i="11"/>
  <c r="AN221" i="11"/>
  <c r="AO221" i="11"/>
  <c r="AP221" i="11"/>
  <c r="AQ221" i="11"/>
  <c r="AR221" i="11"/>
  <c r="AS221" i="11"/>
  <c r="AT221" i="11"/>
  <c r="AU221" i="11"/>
  <c r="AV221" i="11"/>
  <c r="AW221" i="11"/>
  <c r="AX221" i="11"/>
  <c r="AY221" i="11"/>
  <c r="AZ221" i="11"/>
  <c r="BA221" i="11"/>
  <c r="BB221" i="11"/>
  <c r="BC221" i="11"/>
  <c r="BD221" i="11"/>
  <c r="BE221" i="11"/>
  <c r="BF221" i="11"/>
  <c r="BG221" i="11"/>
  <c r="BH221" i="11"/>
  <c r="BI221" i="11"/>
  <c r="BJ221" i="11"/>
  <c r="BK221" i="11"/>
  <c r="BL221" i="11"/>
  <c r="BM221" i="11"/>
  <c r="BN221" i="11"/>
  <c r="BO221" i="11"/>
  <c r="BP221" i="11"/>
  <c r="BQ221" i="11"/>
  <c r="BR221" i="11"/>
  <c r="BS221" i="11"/>
  <c r="BT221" i="11"/>
  <c r="BU221" i="11"/>
  <c r="BV221" i="11"/>
  <c r="BW221" i="11"/>
  <c r="BX221" i="11"/>
  <c r="BY221" i="11"/>
  <c r="BZ221" i="11"/>
  <c r="CA221" i="11"/>
  <c r="CB221" i="11"/>
  <c r="CC221" i="11"/>
  <c r="CD221" i="11"/>
  <c r="CE221" i="11"/>
  <c r="CF221" i="11"/>
  <c r="CG221" i="11"/>
  <c r="CH221" i="11"/>
  <c r="CI221" i="11"/>
  <c r="CJ221" i="11"/>
  <c r="CK221" i="11"/>
  <c r="CL221" i="11"/>
  <c r="CM221" i="11"/>
  <c r="CN221" i="11"/>
  <c r="CO221" i="11"/>
  <c r="CP221" i="11"/>
  <c r="C222" i="11"/>
  <c r="D222" i="11"/>
  <c r="E222" i="11"/>
  <c r="F222" i="11"/>
  <c r="G222" i="11"/>
  <c r="H222" i="11"/>
  <c r="I222" i="11"/>
  <c r="J222" i="11"/>
  <c r="K222" i="11"/>
  <c r="L222" i="11"/>
  <c r="M222" i="11"/>
  <c r="N222" i="11"/>
  <c r="P222" i="11"/>
  <c r="Q222" i="11"/>
  <c r="R222" i="11"/>
  <c r="S222" i="11"/>
  <c r="T222" i="11"/>
  <c r="U222" i="11"/>
  <c r="V222" i="11"/>
  <c r="W222" i="11"/>
  <c r="X222" i="11"/>
  <c r="Y222" i="11"/>
  <c r="Z222" i="11"/>
  <c r="AA222" i="11"/>
  <c r="AB222" i="11"/>
  <c r="AC222" i="11"/>
  <c r="AD222" i="11"/>
  <c r="AE222" i="11"/>
  <c r="AF222" i="11"/>
  <c r="AG222" i="11"/>
  <c r="AI222" i="11"/>
  <c r="AJ222" i="11"/>
  <c r="AK222" i="11"/>
  <c r="AL222" i="11"/>
  <c r="AM222" i="11"/>
  <c r="AN222" i="11"/>
  <c r="AO222" i="11"/>
  <c r="AP222" i="11"/>
  <c r="AQ222" i="11"/>
  <c r="AR222" i="11"/>
  <c r="AS222" i="11"/>
  <c r="AT222" i="11"/>
  <c r="AU222" i="11"/>
  <c r="AV222" i="11"/>
  <c r="AW222" i="11"/>
  <c r="AX222" i="11"/>
  <c r="AY222" i="11"/>
  <c r="AZ222" i="11"/>
  <c r="BA222" i="11"/>
  <c r="BB222" i="11"/>
  <c r="BC222" i="11"/>
  <c r="BD222" i="11"/>
  <c r="BE222" i="11"/>
  <c r="BF222" i="11"/>
  <c r="BG222" i="11"/>
  <c r="BH222" i="11"/>
  <c r="BI222" i="11"/>
  <c r="BJ222" i="11"/>
  <c r="BK222" i="11"/>
  <c r="BL222" i="11"/>
  <c r="BM222" i="11"/>
  <c r="BN222" i="11"/>
  <c r="BO222" i="11"/>
  <c r="BP222" i="11"/>
  <c r="BQ222" i="11"/>
  <c r="BR222" i="11"/>
  <c r="BS222" i="11"/>
  <c r="BT222" i="11"/>
  <c r="BU222" i="11"/>
  <c r="BV222" i="11"/>
  <c r="BW222" i="11"/>
  <c r="BX222" i="11"/>
  <c r="BY222" i="11"/>
  <c r="BZ222" i="11"/>
  <c r="CA222" i="11"/>
  <c r="CB222" i="11"/>
  <c r="CC222" i="11"/>
  <c r="CD222" i="11"/>
  <c r="CE222" i="11"/>
  <c r="CF222" i="11"/>
  <c r="CG222" i="11"/>
  <c r="CH222" i="11"/>
  <c r="CI222" i="11"/>
  <c r="CJ222" i="11"/>
  <c r="CK222" i="11"/>
  <c r="CL222" i="11"/>
  <c r="CM222" i="11"/>
  <c r="CN222" i="11"/>
  <c r="CO222" i="11"/>
  <c r="CP222" i="11"/>
  <c r="C223" i="11"/>
  <c r="D223" i="11"/>
  <c r="E223" i="11"/>
  <c r="F223" i="11"/>
  <c r="G223" i="11"/>
  <c r="H223" i="11"/>
  <c r="I223" i="11"/>
  <c r="J223" i="11"/>
  <c r="K223" i="11"/>
  <c r="L223" i="11"/>
  <c r="M223" i="11"/>
  <c r="N223" i="11"/>
  <c r="P223" i="11"/>
  <c r="Q223" i="11"/>
  <c r="R223" i="11"/>
  <c r="S223" i="11"/>
  <c r="T223" i="11"/>
  <c r="U223" i="11"/>
  <c r="V223" i="11"/>
  <c r="W223" i="11"/>
  <c r="X223" i="11"/>
  <c r="Y223" i="11"/>
  <c r="Z223" i="11"/>
  <c r="AA223" i="11"/>
  <c r="AB223" i="11"/>
  <c r="AC223" i="11"/>
  <c r="AD223" i="11"/>
  <c r="AE223" i="11"/>
  <c r="AF223" i="11"/>
  <c r="AG223" i="11"/>
  <c r="AI223" i="11"/>
  <c r="AJ223" i="11"/>
  <c r="AK223" i="11"/>
  <c r="AL223" i="11"/>
  <c r="AM223" i="11"/>
  <c r="AN223" i="11"/>
  <c r="AO223" i="11"/>
  <c r="AP223" i="11"/>
  <c r="AQ223" i="11"/>
  <c r="AR223" i="11"/>
  <c r="AS223" i="11"/>
  <c r="AT223" i="11"/>
  <c r="AU223" i="11"/>
  <c r="AV223" i="11"/>
  <c r="AW223" i="11"/>
  <c r="AX223" i="11"/>
  <c r="AY223" i="11"/>
  <c r="AZ223" i="11"/>
  <c r="BA223" i="11"/>
  <c r="BB223" i="11"/>
  <c r="BC223" i="11"/>
  <c r="BD223" i="11"/>
  <c r="BE223" i="11"/>
  <c r="BF223" i="11"/>
  <c r="BG223" i="11"/>
  <c r="BH223" i="11"/>
  <c r="BI223" i="11"/>
  <c r="BJ223" i="11"/>
  <c r="BK223" i="11"/>
  <c r="BL223" i="11"/>
  <c r="BM223" i="11"/>
  <c r="BN223" i="11"/>
  <c r="BO223" i="11"/>
  <c r="BP223" i="11"/>
  <c r="BQ223" i="11"/>
  <c r="BR223" i="11"/>
  <c r="BS223" i="11"/>
  <c r="BT223" i="11"/>
  <c r="BU223" i="11"/>
  <c r="BV223" i="11"/>
  <c r="BW223" i="11"/>
  <c r="BX223" i="11"/>
  <c r="BY223" i="11"/>
  <c r="BZ223" i="11"/>
  <c r="CA223" i="11"/>
  <c r="CB223" i="11"/>
  <c r="CC223" i="11"/>
  <c r="CD223" i="11"/>
  <c r="CE223" i="11"/>
  <c r="CF223" i="11"/>
  <c r="CG223" i="11"/>
  <c r="CH223" i="11"/>
  <c r="CI223" i="11"/>
  <c r="CJ223" i="11"/>
  <c r="CK223" i="11"/>
  <c r="CL223" i="11"/>
  <c r="CM223" i="11"/>
  <c r="CN223" i="11"/>
  <c r="CO223" i="11"/>
  <c r="CP223" i="11"/>
  <c r="M213" i="11"/>
  <c r="Y286" i="11" l="1"/>
  <c r="L289" i="11"/>
  <c r="G289" i="11"/>
  <c r="F289" i="11"/>
  <c r="Z287" i="11"/>
  <c r="Z285" i="11"/>
  <c r="H285" i="11"/>
  <c r="F280" i="11"/>
  <c r="H287" i="11"/>
  <c r="Y289" i="11"/>
  <c r="W289" i="11"/>
  <c r="N287" i="11"/>
  <c r="X286" i="11"/>
  <c r="W285" i="11"/>
  <c r="K285" i="11"/>
  <c r="G285" i="11"/>
  <c r="F285" i="11"/>
  <c r="Y284" i="11"/>
  <c r="Q284" i="11"/>
  <c r="Z283" i="11"/>
  <c r="X282" i="11"/>
  <c r="H282" i="11"/>
  <c r="L281" i="11"/>
  <c r="K281" i="11"/>
  <c r="F281" i="11"/>
  <c r="Y280" i="11"/>
  <c r="V280" i="11"/>
  <c r="Q280" i="11"/>
  <c r="G280" i="11"/>
  <c r="Z289" i="11"/>
  <c r="Q289" i="11"/>
  <c r="N289" i="11"/>
  <c r="K289" i="11"/>
  <c r="Y285" i="11"/>
  <c r="N284" i="11"/>
  <c r="Y281" i="11"/>
  <c r="V287" i="11"/>
  <c r="L287" i="11"/>
  <c r="K287" i="11"/>
  <c r="F287" i="11"/>
  <c r="Z286" i="11"/>
  <c r="V286" i="11"/>
  <c r="L286" i="11"/>
  <c r="H286" i="11"/>
  <c r="V285" i="11"/>
  <c r="N285" i="11"/>
  <c r="L285" i="11"/>
  <c r="Z284" i="11"/>
  <c r="V284" i="11"/>
  <c r="L284" i="11"/>
  <c r="H284" i="11"/>
  <c r="W283" i="11"/>
  <c r="N283" i="11"/>
  <c r="K283" i="11"/>
  <c r="F283" i="11"/>
  <c r="Y282" i="11"/>
  <c r="W282" i="11"/>
  <c r="N282" i="11"/>
  <c r="Z281" i="11"/>
  <c r="W281" i="11"/>
  <c r="N281" i="11"/>
  <c r="W280" i="11"/>
  <c r="V289" i="11"/>
  <c r="X287" i="11"/>
  <c r="W286" i="11"/>
  <c r="K286" i="11"/>
  <c r="G286" i="11"/>
  <c r="F286" i="11"/>
  <c r="Q285" i="11"/>
  <c r="X283" i="11"/>
  <c r="H283" i="11"/>
  <c r="L282" i="11"/>
  <c r="K282" i="11"/>
  <c r="G282" i="11"/>
  <c r="F282" i="11"/>
  <c r="V281" i="11"/>
  <c r="Q281" i="11"/>
  <c r="Z280" i="11"/>
  <c r="W287" i="11"/>
  <c r="G287" i="11"/>
  <c r="Q286" i="11"/>
  <c r="X284" i="11"/>
  <c r="L283" i="11"/>
  <c r="G283" i="11"/>
  <c r="V282" i="11"/>
  <c r="Q282" i="11"/>
  <c r="X280" i="11"/>
  <c r="H280" i="11"/>
  <c r="X289" i="11"/>
  <c r="H289" i="11"/>
  <c r="Y287" i="11"/>
  <c r="Q287" i="11"/>
  <c r="N286" i="11"/>
  <c r="X285" i="11"/>
  <c r="W284" i="11"/>
  <c r="K284" i="11"/>
  <c r="G284" i="11"/>
  <c r="F284" i="11"/>
  <c r="Y283" i="11"/>
  <c r="V283" i="11"/>
  <c r="Q283" i="11"/>
  <c r="Z282" i="11"/>
  <c r="X281" i="11"/>
  <c r="H281" i="11"/>
  <c r="L280" i="11"/>
  <c r="K280" i="11"/>
  <c r="L6" i="9"/>
  <c r="L5" i="9"/>
  <c r="L4" i="9"/>
  <c r="C321" i="7" l="1"/>
  <c r="H178" i="7" s="1"/>
  <c r="C319" i="7"/>
  <c r="D178" i="7" s="1"/>
  <c r="AB284" i="11"/>
  <c r="AB282" i="11"/>
  <c r="AB281" i="11"/>
  <c r="AB280" i="11"/>
  <c r="AB283" i="11"/>
  <c r="AB285" i="11"/>
  <c r="AB286" i="11"/>
  <c r="AB289" i="11"/>
  <c r="AB287" i="11"/>
  <c r="CQ44" i="11"/>
  <c r="CQ42" i="11"/>
  <c r="K17" i="10" l="1"/>
  <c r="C85" i="7" s="1"/>
  <c r="E85" i="7" s="1"/>
  <c r="C172" i="11" l="1"/>
  <c r="CQ25" i="11"/>
  <c r="CQ8" i="11"/>
  <c r="CQ265" i="11" s="1"/>
  <c r="CQ6" i="11"/>
  <c r="CQ248" i="11" l="1"/>
  <c r="CQ233" i="11"/>
  <c r="CQ214" i="11"/>
  <c r="CQ216" i="11"/>
  <c r="U279" i="11"/>
  <c r="E279" i="11"/>
  <c r="C279" i="11"/>
  <c r="C230" i="11"/>
  <c r="CP213" i="11"/>
  <c r="CO213" i="11"/>
  <c r="CN213" i="11"/>
  <c r="CM213" i="11"/>
  <c r="CL213" i="11"/>
  <c r="CK213" i="11"/>
  <c r="CJ213" i="11"/>
  <c r="CI213" i="11"/>
  <c r="CH213" i="11"/>
  <c r="CG213" i="11"/>
  <c r="CF213" i="11"/>
  <c r="CE213" i="11"/>
  <c r="CD213" i="11"/>
  <c r="CC213" i="11"/>
  <c r="CB213" i="11"/>
  <c r="CA213" i="11"/>
  <c r="BZ213" i="11"/>
  <c r="BY213" i="11"/>
  <c r="BX213" i="11"/>
  <c r="BW213" i="11"/>
  <c r="BV213" i="11"/>
  <c r="BU213" i="11"/>
  <c r="BT213" i="11"/>
  <c r="BS213" i="11"/>
  <c r="BR213" i="11"/>
  <c r="BQ213" i="11"/>
  <c r="BP213" i="11"/>
  <c r="BO213" i="11"/>
  <c r="BN213" i="11"/>
  <c r="BM213" i="11"/>
  <c r="BL213" i="11"/>
  <c r="BK213" i="11"/>
  <c r="BJ213" i="11"/>
  <c r="BI213" i="11"/>
  <c r="BH213" i="11"/>
  <c r="BG213" i="11"/>
  <c r="BF213" i="11"/>
  <c r="BE213" i="11"/>
  <c r="BD213" i="11"/>
  <c r="BC213" i="11"/>
  <c r="BB213" i="11"/>
  <c r="BA213" i="11"/>
  <c r="AZ213" i="11"/>
  <c r="AY213" i="11"/>
  <c r="AX213" i="11"/>
  <c r="AW213" i="11"/>
  <c r="AV213" i="11"/>
  <c r="AU213" i="11"/>
  <c r="AT213" i="11"/>
  <c r="AS213" i="11"/>
  <c r="AR213" i="11"/>
  <c r="AQ213" i="11"/>
  <c r="AP213" i="11"/>
  <c r="AO213" i="11"/>
  <c r="AN213" i="11"/>
  <c r="AM213" i="11"/>
  <c r="AL213" i="11"/>
  <c r="AK213" i="11"/>
  <c r="AJ213" i="11"/>
  <c r="AI213" i="11"/>
  <c r="AG213" i="11"/>
  <c r="AF213" i="11"/>
  <c r="AE213" i="11"/>
  <c r="AD213" i="11"/>
  <c r="AC213" i="11"/>
  <c r="AB213" i="11"/>
  <c r="AA213" i="11"/>
  <c r="Z213" i="11"/>
  <c r="Y213" i="11"/>
  <c r="X213" i="11"/>
  <c r="W213" i="11"/>
  <c r="V213" i="11"/>
  <c r="U213" i="11"/>
  <c r="T213" i="11"/>
  <c r="S213" i="11"/>
  <c r="R213" i="11"/>
  <c r="Q213" i="11"/>
  <c r="P213" i="11"/>
  <c r="N213" i="11"/>
  <c r="L213" i="11"/>
  <c r="K213" i="11"/>
  <c r="J213" i="11"/>
  <c r="I213" i="11"/>
  <c r="H213" i="11"/>
  <c r="G213" i="11"/>
  <c r="F213" i="11"/>
  <c r="E213" i="11"/>
  <c r="D213" i="11"/>
  <c r="C213" i="11"/>
  <c r="CP207" i="11"/>
  <c r="CO207" i="11"/>
  <c r="CN207" i="11"/>
  <c r="CM207" i="11"/>
  <c r="CL207" i="11"/>
  <c r="CK207" i="11"/>
  <c r="CJ207" i="11"/>
  <c r="CI207" i="11"/>
  <c r="CH207" i="11"/>
  <c r="CG207" i="11"/>
  <c r="CF207" i="11"/>
  <c r="CE207" i="11"/>
  <c r="CD207" i="11"/>
  <c r="CC207" i="11"/>
  <c r="CB207" i="11"/>
  <c r="CA207" i="11"/>
  <c r="BZ207" i="11"/>
  <c r="BY207" i="11"/>
  <c r="BX207" i="11"/>
  <c r="BW207" i="11"/>
  <c r="BV207" i="11"/>
  <c r="BU207" i="11"/>
  <c r="BT207" i="11"/>
  <c r="BS207" i="11"/>
  <c r="BR207" i="11"/>
  <c r="BQ207" i="11"/>
  <c r="BP207" i="11"/>
  <c r="BO207" i="11"/>
  <c r="BN207" i="11"/>
  <c r="BM207" i="11"/>
  <c r="BL207" i="11"/>
  <c r="BK207" i="11"/>
  <c r="BJ207" i="11"/>
  <c r="BI207" i="11"/>
  <c r="BH207" i="11"/>
  <c r="BG207" i="11"/>
  <c r="BF207" i="11"/>
  <c r="BE207" i="11"/>
  <c r="BD207" i="11"/>
  <c r="BC207" i="11"/>
  <c r="BB207" i="11"/>
  <c r="BA207" i="11"/>
  <c r="AZ207" i="11"/>
  <c r="AY207" i="11"/>
  <c r="AX207" i="11"/>
  <c r="AW207" i="11"/>
  <c r="AV207" i="11"/>
  <c r="AU207" i="11"/>
  <c r="AT207" i="11"/>
  <c r="AS207" i="11"/>
  <c r="AR207" i="11"/>
  <c r="AQ207" i="11"/>
  <c r="AP207" i="11"/>
  <c r="AO207" i="11"/>
  <c r="AN207" i="11"/>
  <c r="AM207" i="11"/>
  <c r="AL207" i="11"/>
  <c r="AK207" i="11"/>
  <c r="AJ207" i="11"/>
  <c r="AI207" i="11"/>
  <c r="AG207" i="11"/>
  <c r="AF207" i="11"/>
  <c r="AE207" i="11"/>
  <c r="AD207" i="11"/>
  <c r="AC207" i="11"/>
  <c r="AB207" i="11"/>
  <c r="AA207" i="11"/>
  <c r="Z207" i="11"/>
  <c r="Y207" i="11"/>
  <c r="X207" i="11"/>
  <c r="W207" i="11"/>
  <c r="V207" i="11"/>
  <c r="U207" i="11"/>
  <c r="T207" i="11"/>
  <c r="S207" i="11"/>
  <c r="R207" i="11"/>
  <c r="Q207" i="11"/>
  <c r="P207" i="11"/>
  <c r="O207" i="11"/>
  <c r="N207" i="11"/>
  <c r="M207" i="11"/>
  <c r="L207" i="11"/>
  <c r="K207" i="11"/>
  <c r="J207" i="11"/>
  <c r="I207" i="11"/>
  <c r="H207" i="11"/>
  <c r="G207" i="11"/>
  <c r="F207" i="11"/>
  <c r="E207" i="11"/>
  <c r="D207" i="11"/>
  <c r="C207" i="11"/>
  <c r="CQ196" i="11"/>
  <c r="CP190" i="11"/>
  <c r="CO190" i="11"/>
  <c r="CN190" i="11"/>
  <c r="CM190" i="11"/>
  <c r="CL190" i="11"/>
  <c r="CK190" i="11"/>
  <c r="CJ190" i="11"/>
  <c r="CI190" i="11"/>
  <c r="CH190" i="11"/>
  <c r="CG190" i="11"/>
  <c r="CF190" i="11"/>
  <c r="CE190" i="11"/>
  <c r="CD190" i="11"/>
  <c r="CC190" i="11"/>
  <c r="CB190" i="11"/>
  <c r="CA190" i="11"/>
  <c r="BZ190" i="11"/>
  <c r="BY190" i="11"/>
  <c r="BX190" i="11"/>
  <c r="BW190" i="11"/>
  <c r="BV190" i="11"/>
  <c r="BU190" i="11"/>
  <c r="BT190" i="11"/>
  <c r="BS190" i="11"/>
  <c r="BR190" i="11"/>
  <c r="BQ190" i="11"/>
  <c r="BP190" i="11"/>
  <c r="BO190" i="11"/>
  <c r="BN190" i="11"/>
  <c r="BM190" i="11"/>
  <c r="BL190" i="11"/>
  <c r="BK190" i="11"/>
  <c r="BJ190" i="11"/>
  <c r="BI190" i="11"/>
  <c r="BH190" i="11"/>
  <c r="BG190" i="11"/>
  <c r="BF190" i="11"/>
  <c r="BE190" i="11"/>
  <c r="BD190" i="11"/>
  <c r="BC190" i="11"/>
  <c r="BB190" i="11"/>
  <c r="BA190" i="11"/>
  <c r="AZ190" i="11"/>
  <c r="AY190" i="11"/>
  <c r="AX190" i="11"/>
  <c r="AW190" i="11"/>
  <c r="AV190" i="11"/>
  <c r="AU190" i="11"/>
  <c r="AT190" i="11"/>
  <c r="AS190" i="11"/>
  <c r="AR190" i="11"/>
  <c r="AQ190" i="11"/>
  <c r="AP190" i="11"/>
  <c r="AO190" i="11"/>
  <c r="AN190" i="11"/>
  <c r="AM190" i="11"/>
  <c r="AL190" i="11"/>
  <c r="AK190" i="11"/>
  <c r="AJ190" i="11"/>
  <c r="AI190" i="11"/>
  <c r="AG190" i="11"/>
  <c r="AF190" i="11"/>
  <c r="AE190" i="11"/>
  <c r="AD190" i="11"/>
  <c r="AC190" i="11"/>
  <c r="AB190" i="11"/>
  <c r="AA190" i="11"/>
  <c r="Z190" i="11"/>
  <c r="Y190" i="11"/>
  <c r="X190" i="11"/>
  <c r="W190" i="11"/>
  <c r="V190" i="11"/>
  <c r="U190" i="11"/>
  <c r="T190" i="11"/>
  <c r="S190" i="11"/>
  <c r="R190" i="11"/>
  <c r="Q190" i="11"/>
  <c r="P190" i="11"/>
  <c r="O190" i="11"/>
  <c r="N190" i="11"/>
  <c r="M190" i="11"/>
  <c r="L190" i="11"/>
  <c r="K190" i="11"/>
  <c r="J190" i="11"/>
  <c r="I190" i="11"/>
  <c r="H190" i="11"/>
  <c r="G190" i="11"/>
  <c r="F190" i="11"/>
  <c r="E190" i="11"/>
  <c r="D190" i="11"/>
  <c r="C190" i="11"/>
  <c r="CQ189" i="11"/>
  <c r="CQ188" i="11"/>
  <c r="CQ187" i="11"/>
  <c r="CQ186" i="11"/>
  <c r="CQ185" i="11"/>
  <c r="CQ184" i="11"/>
  <c r="CQ183" i="11"/>
  <c r="CQ181" i="11"/>
  <c r="CQ179" i="11"/>
  <c r="CP172" i="11"/>
  <c r="CP210" i="11" s="1"/>
  <c r="CO172" i="11"/>
  <c r="CO210" i="11" s="1"/>
  <c r="CN172" i="11"/>
  <c r="CN210" i="11" s="1"/>
  <c r="CM172" i="11"/>
  <c r="CM210" i="11" s="1"/>
  <c r="CL172" i="11"/>
  <c r="CL210" i="11" s="1"/>
  <c r="CK172" i="11"/>
  <c r="CK210" i="11" s="1"/>
  <c r="CJ172" i="11"/>
  <c r="CJ210" i="11" s="1"/>
  <c r="CI172" i="11"/>
  <c r="CI210" i="11" s="1"/>
  <c r="CH172" i="11"/>
  <c r="CH210" i="11" s="1"/>
  <c r="CG172" i="11"/>
  <c r="CG210" i="11" s="1"/>
  <c r="CF172" i="11"/>
  <c r="CF210" i="11" s="1"/>
  <c r="CE172" i="11"/>
  <c r="CE210" i="11" s="1"/>
  <c r="CD172" i="11"/>
  <c r="CD210" i="11" s="1"/>
  <c r="CC172" i="11"/>
  <c r="CC210" i="11" s="1"/>
  <c r="CB172" i="11"/>
  <c r="CB210" i="11" s="1"/>
  <c r="CA172" i="11"/>
  <c r="CA210" i="11" s="1"/>
  <c r="BZ172" i="11"/>
  <c r="BZ210" i="11" s="1"/>
  <c r="BY172" i="11"/>
  <c r="BY210" i="11" s="1"/>
  <c r="BX172" i="11"/>
  <c r="BX210" i="11" s="1"/>
  <c r="BW172" i="11"/>
  <c r="BW210" i="11" s="1"/>
  <c r="BV172" i="11"/>
  <c r="BV210" i="11" s="1"/>
  <c r="BU172" i="11"/>
  <c r="BU210" i="11" s="1"/>
  <c r="BT172" i="11"/>
  <c r="BT210" i="11" s="1"/>
  <c r="BS172" i="11"/>
  <c r="BS210" i="11" s="1"/>
  <c r="BR172" i="11"/>
  <c r="BR210" i="11" s="1"/>
  <c r="BQ172" i="11"/>
  <c r="BQ210" i="11" s="1"/>
  <c r="BP172" i="11"/>
  <c r="BP210" i="11" s="1"/>
  <c r="BO172" i="11"/>
  <c r="BO210" i="11" s="1"/>
  <c r="BN172" i="11"/>
  <c r="BN210" i="11" s="1"/>
  <c r="BM172" i="11"/>
  <c r="BM210" i="11" s="1"/>
  <c r="BL172" i="11"/>
  <c r="BL210" i="11" s="1"/>
  <c r="BK172" i="11"/>
  <c r="BK210" i="11" s="1"/>
  <c r="BJ172" i="11"/>
  <c r="BJ210" i="11" s="1"/>
  <c r="BI172" i="11"/>
  <c r="BI210" i="11" s="1"/>
  <c r="BH172" i="11"/>
  <c r="BH210" i="11" s="1"/>
  <c r="BG172" i="11"/>
  <c r="BG210" i="11" s="1"/>
  <c r="BF172" i="11"/>
  <c r="BF210" i="11" s="1"/>
  <c r="BE172" i="11"/>
  <c r="BE210" i="11" s="1"/>
  <c r="BD172" i="11"/>
  <c r="BD210" i="11" s="1"/>
  <c r="BC172" i="11"/>
  <c r="BC210" i="11" s="1"/>
  <c r="BB172" i="11"/>
  <c r="BB210" i="11" s="1"/>
  <c r="BA172" i="11"/>
  <c r="BA210" i="11" s="1"/>
  <c r="AZ172" i="11"/>
  <c r="AZ210" i="11" s="1"/>
  <c r="AY172" i="11"/>
  <c r="AY210" i="11" s="1"/>
  <c r="AX172" i="11"/>
  <c r="AX210" i="11" s="1"/>
  <c r="AW172" i="11"/>
  <c r="AW210" i="11" s="1"/>
  <c r="AV172" i="11"/>
  <c r="AV210" i="11" s="1"/>
  <c r="AU172" i="11"/>
  <c r="AU210" i="11" s="1"/>
  <c r="AT172" i="11"/>
  <c r="AT210" i="11" s="1"/>
  <c r="AS172" i="11"/>
  <c r="AS210" i="11" s="1"/>
  <c r="AR172" i="11"/>
  <c r="AR210" i="11" s="1"/>
  <c r="AQ172" i="11"/>
  <c r="AQ210" i="11" s="1"/>
  <c r="AP172" i="11"/>
  <c r="AP210" i="11" s="1"/>
  <c r="AO172" i="11"/>
  <c r="AO210" i="11" s="1"/>
  <c r="AN172" i="11"/>
  <c r="AN210" i="11" s="1"/>
  <c r="AM172" i="11"/>
  <c r="AM210" i="11" s="1"/>
  <c r="AL172" i="11"/>
  <c r="AL210" i="11" s="1"/>
  <c r="AK172" i="11"/>
  <c r="AK210" i="11" s="1"/>
  <c r="AJ172" i="11"/>
  <c r="AJ210" i="11" s="1"/>
  <c r="AI172" i="11"/>
  <c r="AI210" i="11" s="1"/>
  <c r="AG172" i="11"/>
  <c r="AG210" i="11" s="1"/>
  <c r="AF172" i="11"/>
  <c r="AF210" i="11" s="1"/>
  <c r="AE172" i="11"/>
  <c r="AE210" i="11" s="1"/>
  <c r="AD172" i="11"/>
  <c r="AD210" i="11" s="1"/>
  <c r="AC172" i="11"/>
  <c r="AC210" i="11" s="1"/>
  <c r="AB172" i="11"/>
  <c r="AB210" i="11" s="1"/>
  <c r="AA172" i="11"/>
  <c r="AA210" i="11" s="1"/>
  <c r="Z172" i="11"/>
  <c r="Z210" i="11" s="1"/>
  <c r="Y172" i="11"/>
  <c r="Y210" i="11" s="1"/>
  <c r="X172" i="11"/>
  <c r="X210" i="11" s="1"/>
  <c r="W172" i="11"/>
  <c r="W210" i="11" s="1"/>
  <c r="V172" i="11"/>
  <c r="V210" i="11" s="1"/>
  <c r="U172" i="11"/>
  <c r="U210" i="11" s="1"/>
  <c r="T172" i="11"/>
  <c r="T210" i="11" s="1"/>
  <c r="S172" i="11"/>
  <c r="S210" i="11" s="1"/>
  <c r="R172" i="11"/>
  <c r="R210" i="11" s="1"/>
  <c r="Q172" i="11"/>
  <c r="Q210" i="11" s="1"/>
  <c r="P172" i="11"/>
  <c r="P210" i="11" s="1"/>
  <c r="O172" i="11"/>
  <c r="O210" i="11" s="1"/>
  <c r="N172" i="11"/>
  <c r="N210" i="11" s="1"/>
  <c r="M172" i="11"/>
  <c r="M210" i="11" s="1"/>
  <c r="L172" i="11"/>
  <c r="L210" i="11" s="1"/>
  <c r="K172" i="11"/>
  <c r="K210" i="11" s="1"/>
  <c r="J172" i="11"/>
  <c r="J210" i="11" s="1"/>
  <c r="I172" i="11"/>
  <c r="I210" i="11" s="1"/>
  <c r="H172" i="11"/>
  <c r="H210" i="11" s="1"/>
  <c r="G172" i="11"/>
  <c r="G210" i="11" s="1"/>
  <c r="F172" i="11"/>
  <c r="F210" i="11" s="1"/>
  <c r="E172" i="11"/>
  <c r="E210" i="11" s="1"/>
  <c r="D172" i="11"/>
  <c r="D210" i="11" s="1"/>
  <c r="CQ171" i="11"/>
  <c r="CQ170" i="11"/>
  <c r="CQ169" i="11"/>
  <c r="CQ168" i="11"/>
  <c r="CQ167" i="11"/>
  <c r="CQ166" i="11"/>
  <c r="CQ165" i="11"/>
  <c r="CQ163" i="11"/>
  <c r="CQ161" i="11"/>
  <c r="CP155" i="11"/>
  <c r="CO155" i="11"/>
  <c r="CN155" i="11"/>
  <c r="CM155" i="11"/>
  <c r="CL155" i="11"/>
  <c r="CK155" i="11"/>
  <c r="CJ155" i="11"/>
  <c r="CI155" i="11"/>
  <c r="CH155" i="11"/>
  <c r="CG155" i="11"/>
  <c r="CF155" i="11"/>
  <c r="CE155" i="11"/>
  <c r="CD155" i="11"/>
  <c r="CC155" i="11"/>
  <c r="CB155" i="11"/>
  <c r="CA155" i="11"/>
  <c r="BZ155" i="11"/>
  <c r="BY155" i="11"/>
  <c r="BX155" i="11"/>
  <c r="BW155" i="11"/>
  <c r="BV155" i="11"/>
  <c r="BU155" i="11"/>
  <c r="BT155" i="11"/>
  <c r="BS155" i="11"/>
  <c r="BR155" i="11"/>
  <c r="BQ155" i="11"/>
  <c r="BP155" i="11"/>
  <c r="BO155" i="11"/>
  <c r="BN155" i="11"/>
  <c r="BM155" i="11"/>
  <c r="BL155" i="11"/>
  <c r="BK155" i="11"/>
  <c r="BJ155" i="11"/>
  <c r="BI155" i="11"/>
  <c r="BH155" i="11"/>
  <c r="BG155" i="11"/>
  <c r="BF155" i="11"/>
  <c r="BE155" i="11"/>
  <c r="BD155" i="11"/>
  <c r="BC155" i="11"/>
  <c r="BB155" i="11"/>
  <c r="BA155" i="11"/>
  <c r="AZ155" i="11"/>
  <c r="AY155" i="11"/>
  <c r="AX155" i="11"/>
  <c r="AW155" i="11"/>
  <c r="AV155" i="11"/>
  <c r="AU155" i="11"/>
  <c r="AT155" i="11"/>
  <c r="AS155" i="11"/>
  <c r="AR155" i="11"/>
  <c r="AQ155" i="11"/>
  <c r="AP155" i="11"/>
  <c r="AO155" i="11"/>
  <c r="AN155" i="11"/>
  <c r="AM155" i="11"/>
  <c r="AL155" i="11"/>
  <c r="AK155" i="11"/>
  <c r="AJ155" i="11"/>
  <c r="AI155" i="11"/>
  <c r="AG155" i="11"/>
  <c r="AF155" i="11"/>
  <c r="AE155" i="11"/>
  <c r="AD155" i="11"/>
  <c r="AC155" i="11"/>
  <c r="AB155" i="11"/>
  <c r="AA155" i="11"/>
  <c r="Z155" i="11"/>
  <c r="Y155" i="11"/>
  <c r="X155" i="11"/>
  <c r="W155" i="11"/>
  <c r="V155" i="11"/>
  <c r="U155" i="11"/>
  <c r="T155" i="11"/>
  <c r="S155" i="11"/>
  <c r="R155" i="11"/>
  <c r="Q155" i="11"/>
  <c r="P155" i="11"/>
  <c r="O155" i="11"/>
  <c r="O209" i="11" s="1"/>
  <c r="N155" i="11"/>
  <c r="M155" i="11"/>
  <c r="L155" i="11"/>
  <c r="K155" i="11"/>
  <c r="J155" i="11"/>
  <c r="I155" i="11"/>
  <c r="H155" i="11"/>
  <c r="G155" i="11"/>
  <c r="F155" i="11"/>
  <c r="E155" i="11"/>
  <c r="D155" i="11"/>
  <c r="CQ154" i="11"/>
  <c r="CQ153" i="11"/>
  <c r="CQ152" i="11"/>
  <c r="CQ151" i="11"/>
  <c r="CQ150" i="11"/>
  <c r="CQ149" i="11"/>
  <c r="CQ148" i="11"/>
  <c r="CQ146" i="11"/>
  <c r="CQ144" i="11"/>
  <c r="CP138" i="11"/>
  <c r="CO138" i="11"/>
  <c r="CN138" i="11"/>
  <c r="CM138" i="11"/>
  <c r="CL138" i="11"/>
  <c r="CK138" i="11"/>
  <c r="CJ138" i="11"/>
  <c r="CI138" i="11"/>
  <c r="CH138" i="11"/>
  <c r="CG138" i="11"/>
  <c r="CF138" i="11"/>
  <c r="CE138" i="11"/>
  <c r="CD138" i="11"/>
  <c r="CC138" i="11"/>
  <c r="CB138" i="11"/>
  <c r="CA138" i="11"/>
  <c r="BZ138" i="11"/>
  <c r="BY138" i="11"/>
  <c r="BX138" i="11"/>
  <c r="BW138" i="11"/>
  <c r="BV138" i="11"/>
  <c r="BU138" i="11"/>
  <c r="BT138" i="11"/>
  <c r="BS138" i="11"/>
  <c r="BR138" i="11"/>
  <c r="BQ138" i="11"/>
  <c r="BP138" i="11"/>
  <c r="BO138" i="11"/>
  <c r="BN138" i="11"/>
  <c r="BM138" i="11"/>
  <c r="BL138" i="11"/>
  <c r="BK138" i="11"/>
  <c r="BJ138" i="11"/>
  <c r="BI138" i="11"/>
  <c r="BH138" i="11"/>
  <c r="BG138" i="11"/>
  <c r="BF138" i="11"/>
  <c r="BE138" i="11"/>
  <c r="BD138" i="11"/>
  <c r="BC138" i="11"/>
  <c r="BB138" i="11"/>
  <c r="BA138" i="11"/>
  <c r="AZ138" i="11"/>
  <c r="AY138" i="11"/>
  <c r="AX138" i="11"/>
  <c r="AW138" i="11"/>
  <c r="AV138" i="11"/>
  <c r="AU138" i="11"/>
  <c r="AT138" i="11"/>
  <c r="AS138" i="11"/>
  <c r="AR138" i="11"/>
  <c r="AQ138" i="11"/>
  <c r="AP138" i="11"/>
  <c r="AO138" i="11"/>
  <c r="AN138" i="11"/>
  <c r="AM138" i="11"/>
  <c r="AL138" i="11"/>
  <c r="AK138" i="11"/>
  <c r="AJ138" i="11"/>
  <c r="AI138" i="11"/>
  <c r="AG138" i="11"/>
  <c r="AF138" i="11"/>
  <c r="AE138" i="11"/>
  <c r="AD138" i="11"/>
  <c r="AC138" i="11"/>
  <c r="AB138" i="11"/>
  <c r="AA138" i="11"/>
  <c r="Z138" i="11"/>
  <c r="Y138" i="11"/>
  <c r="X138" i="11"/>
  <c r="W138" i="11"/>
  <c r="V138" i="11"/>
  <c r="U138" i="11"/>
  <c r="T138" i="11"/>
  <c r="S138" i="11"/>
  <c r="R138" i="11"/>
  <c r="Q138" i="11"/>
  <c r="P138" i="11"/>
  <c r="N138" i="11"/>
  <c r="M138" i="11"/>
  <c r="L138" i="11"/>
  <c r="K138" i="11"/>
  <c r="J138" i="11"/>
  <c r="I138" i="11"/>
  <c r="H138" i="11"/>
  <c r="G138" i="11"/>
  <c r="F138" i="11"/>
  <c r="E138" i="11"/>
  <c r="D138" i="11"/>
  <c r="C138" i="11"/>
  <c r="CQ137" i="11"/>
  <c r="CQ136" i="11"/>
  <c r="CQ135" i="11"/>
  <c r="CQ134" i="11"/>
  <c r="CQ133" i="11"/>
  <c r="CQ132" i="11"/>
  <c r="CQ131" i="11"/>
  <c r="CQ129" i="11"/>
  <c r="CQ127" i="11"/>
  <c r="CP121" i="11"/>
  <c r="CO121" i="11"/>
  <c r="CO209" i="11" s="1"/>
  <c r="CN121" i="11"/>
  <c r="CM121" i="11"/>
  <c r="CL121" i="11"/>
  <c r="CK121" i="11"/>
  <c r="CK209" i="11" s="1"/>
  <c r="CJ121" i="11"/>
  <c r="CI121" i="11"/>
  <c r="CH121" i="11"/>
  <c r="CG121" i="11"/>
  <c r="CG209" i="11" s="1"/>
  <c r="CF121" i="11"/>
  <c r="CE121" i="11"/>
  <c r="CD121" i="11"/>
  <c r="CC121" i="11"/>
  <c r="CC209" i="11" s="1"/>
  <c r="CB121" i="11"/>
  <c r="CA121" i="11"/>
  <c r="BZ121" i="11"/>
  <c r="BY121" i="11"/>
  <c r="BY209" i="11" s="1"/>
  <c r="BX121" i="11"/>
  <c r="BW121" i="11"/>
  <c r="BV121" i="11"/>
  <c r="BU121" i="11"/>
  <c r="BU209" i="11" s="1"/>
  <c r="BT121" i="11"/>
  <c r="BS121" i="11"/>
  <c r="BR121" i="11"/>
  <c r="BQ121" i="11"/>
  <c r="BQ209" i="11" s="1"/>
  <c r="BP121" i="11"/>
  <c r="BO121" i="11"/>
  <c r="BN121" i="11"/>
  <c r="BM121" i="11"/>
  <c r="BM209" i="11" s="1"/>
  <c r="BL121" i="11"/>
  <c r="BK121" i="11"/>
  <c r="BJ121" i="11"/>
  <c r="BI121" i="11"/>
  <c r="BI209" i="11" s="1"/>
  <c r="BH121" i="11"/>
  <c r="BG121" i="11"/>
  <c r="BF121" i="11"/>
  <c r="BE121" i="11"/>
  <c r="BE209" i="11" s="1"/>
  <c r="BD121" i="11"/>
  <c r="BC121" i="11"/>
  <c r="BB121" i="11"/>
  <c r="BA121" i="11"/>
  <c r="BA209" i="11" s="1"/>
  <c r="AZ121" i="11"/>
  <c r="AY121" i="11"/>
  <c r="AX121" i="11"/>
  <c r="AW121" i="11"/>
  <c r="AW209" i="11" s="1"/>
  <c r="AV121" i="11"/>
  <c r="AU121" i="11"/>
  <c r="AT121" i="11"/>
  <c r="AS121" i="11"/>
  <c r="AS209" i="11" s="1"/>
  <c r="AR121" i="11"/>
  <c r="AQ121" i="11"/>
  <c r="AP121" i="11"/>
  <c r="AO121" i="11"/>
  <c r="AO209" i="11" s="1"/>
  <c r="AN121" i="11"/>
  <c r="AM121" i="11"/>
  <c r="AL121" i="11"/>
  <c r="AK121" i="11"/>
  <c r="AK209" i="11" s="1"/>
  <c r="AJ121" i="11"/>
  <c r="AI121" i="11"/>
  <c r="AG121" i="11"/>
  <c r="AF121" i="11"/>
  <c r="AF209" i="11" s="1"/>
  <c r="AE121" i="11"/>
  <c r="AD121" i="11"/>
  <c r="AC121" i="11"/>
  <c r="AB121" i="11"/>
  <c r="AB209" i="11" s="1"/>
  <c r="AA121" i="11"/>
  <c r="Z121" i="11"/>
  <c r="Y121" i="11"/>
  <c r="X121" i="11"/>
  <c r="X209" i="11" s="1"/>
  <c r="W121" i="11"/>
  <c r="V121" i="11"/>
  <c r="U121" i="11"/>
  <c r="T121" i="11"/>
  <c r="T209" i="11" s="1"/>
  <c r="S121" i="11"/>
  <c r="R121" i="11"/>
  <c r="Q121" i="11"/>
  <c r="P121" i="11"/>
  <c r="P209" i="11" s="1"/>
  <c r="N121" i="11"/>
  <c r="M121" i="11"/>
  <c r="M209" i="11" s="1"/>
  <c r="L121" i="11"/>
  <c r="K121" i="11"/>
  <c r="K209" i="11" s="1"/>
  <c r="J121" i="11"/>
  <c r="I121" i="11"/>
  <c r="I209" i="11" s="1"/>
  <c r="H121" i="11"/>
  <c r="G121" i="11"/>
  <c r="G209" i="11" s="1"/>
  <c r="F121" i="11"/>
  <c r="E121" i="11"/>
  <c r="E209" i="11" s="1"/>
  <c r="D121" i="11"/>
  <c r="C121" i="11"/>
  <c r="CQ120" i="11"/>
  <c r="CQ119" i="11"/>
  <c r="CQ118" i="11"/>
  <c r="CQ117" i="11"/>
  <c r="CQ116" i="11"/>
  <c r="CQ115" i="11"/>
  <c r="CQ114" i="11"/>
  <c r="CQ112" i="11"/>
  <c r="CQ110" i="11"/>
  <c r="CP104" i="11"/>
  <c r="CO104" i="11"/>
  <c r="CN104" i="11"/>
  <c r="CM104" i="11"/>
  <c r="CL104" i="11"/>
  <c r="CK104" i="11"/>
  <c r="CJ104" i="11"/>
  <c r="CI104" i="11"/>
  <c r="CH104" i="11"/>
  <c r="CG104" i="11"/>
  <c r="CF104" i="11"/>
  <c r="CE104" i="11"/>
  <c r="CD104" i="11"/>
  <c r="CC104" i="11"/>
  <c r="CB104" i="11"/>
  <c r="CA104" i="11"/>
  <c r="BZ104" i="11"/>
  <c r="BY104" i="11"/>
  <c r="BX104" i="11"/>
  <c r="BW104" i="11"/>
  <c r="BV104" i="11"/>
  <c r="BU104" i="11"/>
  <c r="BT104" i="11"/>
  <c r="BS104" i="11"/>
  <c r="BR104" i="11"/>
  <c r="BQ104" i="11"/>
  <c r="BP104" i="11"/>
  <c r="BO104" i="11"/>
  <c r="BN104" i="11"/>
  <c r="BM104" i="11"/>
  <c r="BL104" i="11"/>
  <c r="BK104" i="11"/>
  <c r="BJ104" i="11"/>
  <c r="BI104" i="11"/>
  <c r="BH104" i="11"/>
  <c r="BG104" i="11"/>
  <c r="BF104" i="11"/>
  <c r="BE104" i="11"/>
  <c r="BD104" i="11"/>
  <c r="BC104" i="11"/>
  <c r="BB104" i="11"/>
  <c r="BA104" i="11"/>
  <c r="AZ104" i="11"/>
  <c r="AY104" i="11"/>
  <c r="AX104" i="11"/>
  <c r="AW104" i="11"/>
  <c r="AV104" i="11"/>
  <c r="AU104" i="11"/>
  <c r="AT104" i="11"/>
  <c r="AS104" i="11"/>
  <c r="AR104" i="11"/>
  <c r="AQ104" i="11"/>
  <c r="AP104" i="11"/>
  <c r="AO104" i="11"/>
  <c r="AN104" i="11"/>
  <c r="AM104" i="11"/>
  <c r="AL104" i="11"/>
  <c r="AK104" i="11"/>
  <c r="AJ104" i="11"/>
  <c r="AI104" i="11"/>
  <c r="AG104" i="11"/>
  <c r="AF104" i="11"/>
  <c r="AE104" i="11"/>
  <c r="AD104" i="11"/>
  <c r="AC104" i="11"/>
  <c r="AB104" i="11"/>
  <c r="AA104" i="11"/>
  <c r="Z104" i="11"/>
  <c r="Y104" i="11"/>
  <c r="X104" i="11"/>
  <c r="W104" i="11"/>
  <c r="V104" i="11"/>
  <c r="U104" i="11"/>
  <c r="T104" i="11"/>
  <c r="S104" i="11"/>
  <c r="R104" i="11"/>
  <c r="Q104" i="11"/>
  <c r="P104" i="11"/>
  <c r="N104" i="11"/>
  <c r="M104" i="11"/>
  <c r="L104" i="11"/>
  <c r="K104" i="11"/>
  <c r="J104" i="11"/>
  <c r="I104" i="11"/>
  <c r="H104" i="11"/>
  <c r="G104" i="11"/>
  <c r="F104" i="11"/>
  <c r="E104" i="11"/>
  <c r="D104" i="11"/>
  <c r="C104" i="11"/>
  <c r="CQ103" i="11"/>
  <c r="CQ102" i="11"/>
  <c r="CQ101" i="11"/>
  <c r="CQ100" i="11"/>
  <c r="CQ98" i="11"/>
  <c r="CQ97" i="11"/>
  <c r="CQ95" i="11"/>
  <c r="CQ93" i="11"/>
  <c r="CP86" i="11"/>
  <c r="CO86" i="11"/>
  <c r="CN86" i="11"/>
  <c r="CM86" i="11"/>
  <c r="CL86" i="11"/>
  <c r="CK86" i="11"/>
  <c r="CJ86" i="11"/>
  <c r="CI86" i="11"/>
  <c r="CH86" i="11"/>
  <c r="CG86" i="11"/>
  <c r="CF86" i="11"/>
  <c r="CE86" i="11"/>
  <c r="CD86" i="11"/>
  <c r="CC86" i="11"/>
  <c r="CB86" i="11"/>
  <c r="CA86" i="11"/>
  <c r="BZ86" i="11"/>
  <c r="BY86" i="11"/>
  <c r="BX86" i="11"/>
  <c r="BW86" i="11"/>
  <c r="BV86" i="11"/>
  <c r="BU86" i="11"/>
  <c r="BT86" i="11"/>
  <c r="BS86" i="11"/>
  <c r="BR86" i="11"/>
  <c r="BQ86" i="11"/>
  <c r="BP86" i="11"/>
  <c r="BO86" i="11"/>
  <c r="BN86" i="11"/>
  <c r="BM86" i="11"/>
  <c r="BL86" i="11"/>
  <c r="BK86" i="11"/>
  <c r="BJ86" i="11"/>
  <c r="BI86" i="11"/>
  <c r="BH86" i="11"/>
  <c r="BG86" i="11"/>
  <c r="BF86" i="11"/>
  <c r="BE86" i="11"/>
  <c r="BD86" i="11"/>
  <c r="BC86" i="11"/>
  <c r="BB86" i="11"/>
  <c r="BA86" i="11"/>
  <c r="AZ86" i="11"/>
  <c r="AY86" i="11"/>
  <c r="AX86" i="11"/>
  <c r="AW86" i="11"/>
  <c r="AV86" i="11"/>
  <c r="AU86" i="11"/>
  <c r="AT86" i="11"/>
  <c r="AS86" i="11"/>
  <c r="AR86" i="11"/>
  <c r="AQ86" i="11"/>
  <c r="AP86" i="11"/>
  <c r="AO86" i="11"/>
  <c r="AN86" i="11"/>
  <c r="AM86" i="11"/>
  <c r="AL86" i="11"/>
  <c r="AK86" i="11"/>
  <c r="AJ86" i="11"/>
  <c r="AI86" i="11"/>
  <c r="AG86" i="11"/>
  <c r="AF86" i="11"/>
  <c r="AE86" i="11"/>
  <c r="AD86" i="11"/>
  <c r="AC86" i="11"/>
  <c r="AB86" i="11"/>
  <c r="AA86" i="11"/>
  <c r="Z86" i="11"/>
  <c r="Y86" i="11"/>
  <c r="X86" i="11"/>
  <c r="W86" i="11"/>
  <c r="V86" i="11"/>
  <c r="U86" i="11"/>
  <c r="T86" i="11"/>
  <c r="S86" i="11"/>
  <c r="R86" i="11"/>
  <c r="Q86" i="11"/>
  <c r="P86" i="11"/>
  <c r="N86" i="11"/>
  <c r="M86" i="11"/>
  <c r="L86" i="11"/>
  <c r="K86" i="11"/>
  <c r="J86" i="11"/>
  <c r="I86" i="11"/>
  <c r="H86" i="11"/>
  <c r="G86" i="11"/>
  <c r="F86" i="11"/>
  <c r="E86" i="11"/>
  <c r="D86" i="11"/>
  <c r="C86" i="11"/>
  <c r="CQ85" i="11"/>
  <c r="CQ84" i="11"/>
  <c r="CQ83" i="11"/>
  <c r="CQ82" i="11"/>
  <c r="CQ81" i="11"/>
  <c r="CQ80" i="11"/>
  <c r="CQ79" i="11"/>
  <c r="CQ75" i="11"/>
  <c r="CP69" i="11"/>
  <c r="CO69" i="11"/>
  <c r="CN69" i="11"/>
  <c r="CM69" i="11"/>
  <c r="CL69" i="11"/>
  <c r="CK69" i="11"/>
  <c r="CJ69" i="11"/>
  <c r="CI69" i="11"/>
  <c r="CH69" i="11"/>
  <c r="CG69" i="11"/>
  <c r="CF69" i="11"/>
  <c r="CE69" i="11"/>
  <c r="CD69" i="11"/>
  <c r="CC69" i="11"/>
  <c r="CB69" i="11"/>
  <c r="CA69" i="11"/>
  <c r="BZ69" i="11"/>
  <c r="BY69" i="11"/>
  <c r="BX69" i="11"/>
  <c r="BW69" i="11"/>
  <c r="BV69" i="11"/>
  <c r="BU69" i="11"/>
  <c r="BT69" i="11"/>
  <c r="BS69" i="11"/>
  <c r="BR69" i="11"/>
  <c r="BQ69" i="11"/>
  <c r="BP69" i="11"/>
  <c r="BO69" i="11"/>
  <c r="BN69" i="11"/>
  <c r="BM69" i="11"/>
  <c r="BL69" i="11"/>
  <c r="BK69" i="11"/>
  <c r="BJ69" i="11"/>
  <c r="BI69" i="11"/>
  <c r="BH69" i="11"/>
  <c r="BG69" i="11"/>
  <c r="BF69" i="11"/>
  <c r="BE69" i="11"/>
  <c r="BD69" i="11"/>
  <c r="BC69" i="11"/>
  <c r="BB69" i="11"/>
  <c r="BA69" i="11"/>
  <c r="AZ69" i="11"/>
  <c r="AY69" i="11"/>
  <c r="AX69" i="11"/>
  <c r="AW69" i="11"/>
  <c r="AV69" i="11"/>
  <c r="AU69" i="11"/>
  <c r="AT69" i="11"/>
  <c r="AS69" i="11"/>
  <c r="AR69" i="11"/>
  <c r="AQ69" i="11"/>
  <c r="AP69" i="11"/>
  <c r="AO69" i="11"/>
  <c r="AN69" i="11"/>
  <c r="AM69" i="11"/>
  <c r="AL69" i="11"/>
  <c r="AK69" i="11"/>
  <c r="AJ69" i="11"/>
  <c r="AI69" i="11"/>
  <c r="AG69" i="11"/>
  <c r="AF69" i="11"/>
  <c r="AE69" i="11"/>
  <c r="AD69" i="11"/>
  <c r="AC69" i="11"/>
  <c r="AB69" i="11"/>
  <c r="AA69" i="11"/>
  <c r="Z69" i="11"/>
  <c r="Y69" i="11"/>
  <c r="X69" i="11"/>
  <c r="W69" i="11"/>
  <c r="V69" i="11"/>
  <c r="U69" i="11"/>
  <c r="T69" i="11"/>
  <c r="S69" i="11"/>
  <c r="R69" i="11"/>
  <c r="Q69" i="11"/>
  <c r="P69" i="11"/>
  <c r="N69" i="11"/>
  <c r="M69" i="11"/>
  <c r="L69" i="11"/>
  <c r="K69" i="11"/>
  <c r="J69" i="11"/>
  <c r="I69" i="11"/>
  <c r="H69" i="11"/>
  <c r="G69" i="11"/>
  <c r="F69" i="11"/>
  <c r="E69" i="11"/>
  <c r="D69" i="11"/>
  <c r="C69" i="11"/>
  <c r="CQ68" i="11"/>
  <c r="CQ67" i="11"/>
  <c r="CQ66" i="11"/>
  <c r="CQ65" i="11"/>
  <c r="CQ64" i="11"/>
  <c r="CQ63" i="11"/>
  <c r="CQ62" i="11"/>
  <c r="CQ59" i="11"/>
  <c r="CQ263" i="11" s="1"/>
  <c r="CQ58" i="11"/>
  <c r="CP52" i="11"/>
  <c r="CO52" i="11"/>
  <c r="CN52" i="11"/>
  <c r="CM52" i="11"/>
  <c r="CL52" i="11"/>
  <c r="CK52" i="11"/>
  <c r="CJ52" i="11"/>
  <c r="CI52" i="11"/>
  <c r="CH52" i="11"/>
  <c r="CG52" i="11"/>
  <c r="CF52" i="11"/>
  <c r="CE52" i="11"/>
  <c r="CD52" i="11"/>
  <c r="CC52" i="11"/>
  <c r="CB52" i="11"/>
  <c r="CA52" i="11"/>
  <c r="BZ52" i="11"/>
  <c r="BY52" i="11"/>
  <c r="BX52" i="11"/>
  <c r="BW52" i="11"/>
  <c r="BV52" i="11"/>
  <c r="BU52" i="11"/>
  <c r="BT52" i="11"/>
  <c r="BS52" i="11"/>
  <c r="BR52" i="11"/>
  <c r="BQ52" i="11"/>
  <c r="BP52" i="11"/>
  <c r="BO52" i="11"/>
  <c r="BN52" i="11"/>
  <c r="BM52" i="11"/>
  <c r="BL52" i="11"/>
  <c r="BK52" i="11"/>
  <c r="BJ52" i="11"/>
  <c r="BI52" i="11"/>
  <c r="BH52" i="11"/>
  <c r="BG52" i="11"/>
  <c r="BF52" i="11"/>
  <c r="BE52" i="11"/>
  <c r="BD52" i="11"/>
  <c r="BC52" i="11"/>
  <c r="BB52" i="11"/>
  <c r="BA52" i="11"/>
  <c r="AZ52" i="11"/>
  <c r="AY52" i="11"/>
  <c r="AX52" i="11"/>
  <c r="AW52" i="11"/>
  <c r="AV52" i="11"/>
  <c r="AU52" i="11"/>
  <c r="AT52" i="11"/>
  <c r="AS52" i="11"/>
  <c r="AR52" i="11"/>
  <c r="AQ52" i="11"/>
  <c r="AP52" i="11"/>
  <c r="AO52" i="11"/>
  <c r="AN52" i="11"/>
  <c r="AM52" i="11"/>
  <c r="AL52" i="11"/>
  <c r="AK52" i="11"/>
  <c r="AJ52" i="11"/>
  <c r="AI52" i="11"/>
  <c r="AG52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P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CQ51" i="11"/>
  <c r="CQ50" i="11"/>
  <c r="CQ49" i="11"/>
  <c r="CQ48" i="11"/>
  <c r="CQ47" i="11"/>
  <c r="CQ46" i="11"/>
  <c r="CQ45" i="11"/>
  <c r="CQ43" i="11"/>
  <c r="CQ41" i="11"/>
  <c r="CP35" i="11"/>
  <c r="CO35" i="11"/>
  <c r="CN35" i="11"/>
  <c r="CM35" i="11"/>
  <c r="CL35" i="11"/>
  <c r="CK35" i="11"/>
  <c r="CJ35" i="11"/>
  <c r="CI35" i="11"/>
  <c r="CH35" i="11"/>
  <c r="CG35" i="11"/>
  <c r="CF35" i="11"/>
  <c r="CE35" i="11"/>
  <c r="CD35" i="11"/>
  <c r="CC35" i="11"/>
  <c r="CB35" i="11"/>
  <c r="CA35" i="11"/>
  <c r="BZ35" i="11"/>
  <c r="BY35" i="11"/>
  <c r="BX35" i="11"/>
  <c r="BW35" i="11"/>
  <c r="BV35" i="11"/>
  <c r="BU35" i="11"/>
  <c r="BT35" i="11"/>
  <c r="BS35" i="11"/>
  <c r="BR35" i="11"/>
  <c r="BQ35" i="11"/>
  <c r="BP35" i="11"/>
  <c r="BO35" i="11"/>
  <c r="BN35" i="11"/>
  <c r="BM35" i="11"/>
  <c r="BL35" i="11"/>
  <c r="BK35" i="11"/>
  <c r="BJ35" i="11"/>
  <c r="BI35" i="11"/>
  <c r="BH35" i="11"/>
  <c r="BG35" i="11"/>
  <c r="BF35" i="11"/>
  <c r="BE35" i="11"/>
  <c r="BD35" i="11"/>
  <c r="BC35" i="11"/>
  <c r="BB35" i="11"/>
  <c r="BA35" i="11"/>
  <c r="AZ35" i="11"/>
  <c r="AY35" i="11"/>
  <c r="AX35" i="11"/>
  <c r="AW35" i="11"/>
  <c r="AV35" i="11"/>
  <c r="AU35" i="11"/>
  <c r="AT35" i="11"/>
  <c r="AS35" i="11"/>
  <c r="AR35" i="11"/>
  <c r="AQ35" i="11"/>
  <c r="AP35" i="11"/>
  <c r="AO35" i="11"/>
  <c r="AN35" i="11"/>
  <c r="AM35" i="11"/>
  <c r="AL35" i="11"/>
  <c r="AK35" i="11"/>
  <c r="AJ35" i="11"/>
  <c r="AI35" i="11"/>
  <c r="AG35" i="11"/>
  <c r="AF35" i="11"/>
  <c r="AE35" i="11"/>
  <c r="AD35" i="11"/>
  <c r="AC35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CQ34" i="11"/>
  <c r="CQ33" i="11"/>
  <c r="CQ32" i="11"/>
  <c r="CQ31" i="11"/>
  <c r="CQ30" i="11"/>
  <c r="CQ29" i="11"/>
  <c r="CQ28" i="11"/>
  <c r="CQ26" i="11"/>
  <c r="CQ24" i="11"/>
  <c r="CP16" i="11"/>
  <c r="CO16" i="11"/>
  <c r="CN16" i="11"/>
  <c r="CM16" i="11"/>
  <c r="CL16" i="11"/>
  <c r="CK16" i="11"/>
  <c r="CJ16" i="11"/>
  <c r="CI16" i="11"/>
  <c r="CH16" i="11"/>
  <c r="CG16" i="11"/>
  <c r="CF16" i="11"/>
  <c r="CE16" i="11"/>
  <c r="CD16" i="11"/>
  <c r="CC16" i="11"/>
  <c r="CB16" i="11"/>
  <c r="CA16" i="11"/>
  <c r="BZ16" i="11"/>
  <c r="BY16" i="11"/>
  <c r="BX16" i="11"/>
  <c r="BW16" i="11"/>
  <c r="BV16" i="11"/>
  <c r="BU16" i="11"/>
  <c r="BT16" i="11"/>
  <c r="BS16" i="11"/>
  <c r="BR16" i="11"/>
  <c r="BQ16" i="11"/>
  <c r="BP16" i="11"/>
  <c r="BO16" i="11"/>
  <c r="BN16" i="11"/>
  <c r="BM16" i="11"/>
  <c r="BL16" i="11"/>
  <c r="BK16" i="11"/>
  <c r="BJ16" i="11"/>
  <c r="BI16" i="11"/>
  <c r="BH16" i="11"/>
  <c r="BG16" i="11"/>
  <c r="BF16" i="11"/>
  <c r="BE16" i="11"/>
  <c r="BD16" i="11"/>
  <c r="BC16" i="11"/>
  <c r="BB16" i="11"/>
  <c r="BA16" i="11"/>
  <c r="AZ16" i="11"/>
  <c r="AY16" i="11"/>
  <c r="AX16" i="11"/>
  <c r="AW16" i="11"/>
  <c r="AV16" i="11"/>
  <c r="AU16" i="11"/>
  <c r="AT16" i="11"/>
  <c r="AS16" i="11"/>
  <c r="AR16" i="11"/>
  <c r="AQ16" i="11"/>
  <c r="AP16" i="11"/>
  <c r="AO16" i="11"/>
  <c r="AN16" i="11"/>
  <c r="AM16" i="11"/>
  <c r="AL16" i="11"/>
  <c r="AK16" i="11"/>
  <c r="AJ16" i="11"/>
  <c r="AI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CQ15" i="11"/>
  <c r="CQ14" i="11"/>
  <c r="CQ13" i="11"/>
  <c r="CX12" i="11"/>
  <c r="CQ12" i="11"/>
  <c r="CQ11" i="11"/>
  <c r="CQ10" i="11"/>
  <c r="CQ9" i="11"/>
  <c r="CQ7" i="11"/>
  <c r="CQ5" i="11"/>
  <c r="V17" i="10"/>
  <c r="C92" i="7" s="1"/>
  <c r="E92" i="7" s="1"/>
  <c r="U17" i="10"/>
  <c r="C94" i="7" s="1"/>
  <c r="E94" i="7" s="1"/>
  <c r="T17" i="10"/>
  <c r="C93" i="7" s="1"/>
  <c r="E93" i="7" s="1"/>
  <c r="S17" i="10"/>
  <c r="C90" i="7" s="1"/>
  <c r="E90" i="7" s="1"/>
  <c r="R17" i="10"/>
  <c r="C84" i="7" s="1"/>
  <c r="E84" i="7" s="1"/>
  <c r="P17" i="10"/>
  <c r="C89" i="7" s="1"/>
  <c r="E89" i="7" s="1"/>
  <c r="O17" i="10"/>
  <c r="C87" i="7" s="1"/>
  <c r="E87" i="7" s="1"/>
  <c r="N17" i="10"/>
  <c r="M17" i="10"/>
  <c r="C95" i="7" s="1"/>
  <c r="E95" i="7" s="1"/>
  <c r="L17" i="10"/>
  <c r="J17" i="10"/>
  <c r="C88" i="7" s="1"/>
  <c r="E88" i="7" s="1"/>
  <c r="I17" i="10"/>
  <c r="C86" i="7" s="1"/>
  <c r="E86" i="7" s="1"/>
  <c r="H17" i="10"/>
  <c r="C82" i="7" s="1"/>
  <c r="E82" i="7" s="1"/>
  <c r="G17" i="10"/>
  <c r="C72" i="7" s="1"/>
  <c r="E72" i="7" s="1"/>
  <c r="E17" i="10"/>
  <c r="C80" i="7" s="1"/>
  <c r="E80" i="7" s="1"/>
  <c r="D17" i="10"/>
  <c r="C83" i="7" s="1"/>
  <c r="E83" i="7" s="1"/>
  <c r="C17" i="10"/>
  <c r="C71" i="7" s="1"/>
  <c r="E71" i="7" s="1"/>
  <c r="X16" i="10"/>
  <c r="J16" i="9"/>
  <c r="C10" i="7" s="1"/>
  <c r="E10" i="7" s="1"/>
  <c r="I16" i="9"/>
  <c r="C16" i="7" s="1"/>
  <c r="E16" i="7" s="1"/>
  <c r="H16" i="9"/>
  <c r="C14" i="7" s="1"/>
  <c r="E14" i="7" s="1"/>
  <c r="G16" i="9"/>
  <c r="F16" i="9"/>
  <c r="C13" i="7" s="1"/>
  <c r="E13" i="7" s="1"/>
  <c r="E16" i="9"/>
  <c r="D16" i="9"/>
  <c r="C44" i="7" s="1"/>
  <c r="E44" i="7" s="1"/>
  <c r="C16" i="9"/>
  <c r="C12" i="7" s="1"/>
  <c r="E12" i="7" s="1"/>
  <c r="D209" i="11" l="1"/>
  <c r="H209" i="11"/>
  <c r="L209" i="11"/>
  <c r="Q209" i="11"/>
  <c r="U209" i="11"/>
  <c r="Y209" i="11"/>
  <c r="AC209" i="11"/>
  <c r="AG209" i="11"/>
  <c r="AL209" i="11"/>
  <c r="AP209" i="11"/>
  <c r="AT209" i="11"/>
  <c r="AX209" i="11"/>
  <c r="BB209" i="11"/>
  <c r="BF209" i="11"/>
  <c r="BJ209" i="11"/>
  <c r="BN209" i="11"/>
  <c r="BR209" i="11"/>
  <c r="BV209" i="11"/>
  <c r="BZ209" i="11"/>
  <c r="CD209" i="11"/>
  <c r="CH209" i="11"/>
  <c r="CL209" i="11"/>
  <c r="CP209" i="11"/>
  <c r="V209" i="11"/>
  <c r="AI209" i="11"/>
  <c r="AQ209" i="11"/>
  <c r="AY209" i="11"/>
  <c r="BK209" i="11"/>
  <c r="CE209" i="11"/>
  <c r="R209" i="11"/>
  <c r="Z209" i="11"/>
  <c r="AD209" i="11"/>
  <c r="AM209" i="11"/>
  <c r="AU209" i="11"/>
  <c r="BC209" i="11"/>
  <c r="BG209" i="11"/>
  <c r="BO209" i="11"/>
  <c r="BS209" i="11"/>
  <c r="BW209" i="11"/>
  <c r="CA209" i="11"/>
  <c r="CI209" i="11"/>
  <c r="CM209" i="11"/>
  <c r="F209" i="11"/>
  <c r="J209" i="11"/>
  <c r="N209" i="11"/>
  <c r="S209" i="11"/>
  <c r="W209" i="11"/>
  <c r="AA209" i="11"/>
  <c r="AE209" i="11"/>
  <c r="AJ209" i="11"/>
  <c r="AN209" i="11"/>
  <c r="AR209" i="11"/>
  <c r="AV209" i="11"/>
  <c r="AZ209" i="11"/>
  <c r="BD209" i="11"/>
  <c r="BH209" i="11"/>
  <c r="BL209" i="11"/>
  <c r="BP209" i="11"/>
  <c r="BT209" i="11"/>
  <c r="BX209" i="11"/>
  <c r="CB209" i="11"/>
  <c r="CF209" i="11"/>
  <c r="CJ209" i="11"/>
  <c r="CN209" i="11"/>
  <c r="CQ268" i="11"/>
  <c r="CQ271" i="11"/>
  <c r="CQ269" i="11"/>
  <c r="CQ272" i="11"/>
  <c r="CQ266" i="11"/>
  <c r="CQ270" i="11"/>
  <c r="CQ267" i="11"/>
  <c r="CQ264" i="11"/>
  <c r="I279" i="11"/>
  <c r="I288" i="11"/>
  <c r="CQ231" i="11"/>
  <c r="CQ246" i="11"/>
  <c r="C210" i="11"/>
  <c r="CQ251" i="11"/>
  <c r="CQ255" i="11"/>
  <c r="CQ252" i="11"/>
  <c r="CQ250" i="11"/>
  <c r="CQ249" i="11"/>
  <c r="CQ247" i="11"/>
  <c r="CQ253" i="11"/>
  <c r="CQ254" i="11"/>
  <c r="CQ232" i="11"/>
  <c r="CQ230" i="11"/>
  <c r="BV273" i="11"/>
  <c r="CD256" i="11"/>
  <c r="CE256" i="11"/>
  <c r="CH256" i="11"/>
  <c r="CJ273" i="11"/>
  <c r="CN273" i="11"/>
  <c r="CO256" i="11"/>
  <c r="CG273" i="11"/>
  <c r="AA273" i="11"/>
  <c r="BL273" i="11"/>
  <c r="I273" i="11"/>
  <c r="AQ273" i="11"/>
  <c r="BC273" i="11"/>
  <c r="S273" i="11"/>
  <c r="AR273" i="11"/>
  <c r="G273" i="11"/>
  <c r="K256" i="11"/>
  <c r="X273" i="11"/>
  <c r="AK273" i="11"/>
  <c r="AS273" i="11"/>
  <c r="BE273" i="11"/>
  <c r="C153" i="7" s="1"/>
  <c r="BM256" i="11"/>
  <c r="BQ256" i="11"/>
  <c r="J273" i="11"/>
  <c r="W273" i="11"/>
  <c r="AN273" i="11"/>
  <c r="U273" i="11"/>
  <c r="AG273" i="11"/>
  <c r="AL273" i="11"/>
  <c r="BF273" i="11"/>
  <c r="U288" i="11"/>
  <c r="U290" i="11" s="1"/>
  <c r="BS273" i="11"/>
  <c r="BW273" i="11"/>
  <c r="BR273" i="11"/>
  <c r="V273" i="11"/>
  <c r="CM256" i="11"/>
  <c r="CM273" i="11"/>
  <c r="B288" i="11"/>
  <c r="Y273" i="11"/>
  <c r="AZ273" i="11"/>
  <c r="C149" i="7" s="1"/>
  <c r="AW273" i="11"/>
  <c r="T273" i="11"/>
  <c r="E288" i="11"/>
  <c r="E290" i="11" s="1"/>
  <c r="E256" i="11"/>
  <c r="F256" i="11"/>
  <c r="D288" i="11"/>
  <c r="BD273" i="11"/>
  <c r="C152" i="7" s="1"/>
  <c r="AV273" i="11"/>
  <c r="AP273" i="11"/>
  <c r="AE256" i="11"/>
  <c r="AE273" i="11"/>
  <c r="AD273" i="11"/>
  <c r="AC273" i="11"/>
  <c r="R273" i="11"/>
  <c r="N273" i="11"/>
  <c r="N256" i="11"/>
  <c r="L273" i="11"/>
  <c r="L256" i="11"/>
  <c r="BZ256" i="11"/>
  <c r="BU273" i="11"/>
  <c r="BU256" i="11"/>
  <c r="BB273" i="11"/>
  <c r="C151" i="7" s="1"/>
  <c r="AY273" i="11"/>
  <c r="C148" i="7" s="1"/>
  <c r="AU273" i="11"/>
  <c r="AU256" i="11"/>
  <c r="AT256" i="11"/>
  <c r="AT273" i="11"/>
  <c r="AM273" i="11"/>
  <c r="Z256" i="11"/>
  <c r="H273" i="11"/>
  <c r="C273" i="11"/>
  <c r="C256" i="11"/>
  <c r="C7" i="1"/>
  <c r="X17" i="10"/>
  <c r="CQ234" i="11"/>
  <c r="CQ235" i="11"/>
  <c r="CQ240" i="11"/>
  <c r="CQ239" i="11"/>
  <c r="CQ238" i="11"/>
  <c r="CQ237" i="11"/>
  <c r="CQ236" i="11"/>
  <c r="L16" i="9"/>
  <c r="C241" i="11"/>
  <c r="P241" i="11"/>
  <c r="P256" i="11"/>
  <c r="X241" i="11"/>
  <c r="AK241" i="11"/>
  <c r="AK256" i="11"/>
  <c r="AW241" i="11"/>
  <c r="AW256" i="11"/>
  <c r="T288" i="11"/>
  <c r="BI256" i="11"/>
  <c r="BU241" i="11"/>
  <c r="CC273" i="11"/>
  <c r="CC256" i="11"/>
  <c r="CG241" i="11"/>
  <c r="CG256" i="11"/>
  <c r="CK273" i="11"/>
  <c r="CK256" i="11"/>
  <c r="CO273" i="11"/>
  <c r="M224" i="11"/>
  <c r="D241" i="11"/>
  <c r="H256" i="11"/>
  <c r="Q273" i="11"/>
  <c r="Q241" i="11"/>
  <c r="U256" i="11"/>
  <c r="Y256" i="11"/>
  <c r="Y241" i="11"/>
  <c r="AC241" i="11"/>
  <c r="AG241" i="11"/>
  <c r="AL256" i="11"/>
  <c r="AP256" i="11"/>
  <c r="AP241" i="11"/>
  <c r="AT241" i="11"/>
  <c r="AX273" i="11"/>
  <c r="BB256" i="11"/>
  <c r="BF256" i="11"/>
  <c r="BF241" i="11"/>
  <c r="BJ256" i="11"/>
  <c r="BJ241" i="11"/>
  <c r="BN273" i="11"/>
  <c r="BR256" i="11"/>
  <c r="BR241" i="11"/>
  <c r="BV256" i="11"/>
  <c r="BV241" i="11"/>
  <c r="BZ241" i="11"/>
  <c r="CD273" i="11"/>
  <c r="CD241" i="11"/>
  <c r="CH273" i="11"/>
  <c r="CL273" i="11"/>
  <c r="CL256" i="11"/>
  <c r="CL241" i="11"/>
  <c r="CP241" i="11"/>
  <c r="AB273" i="11"/>
  <c r="AB241" i="11"/>
  <c r="AO273" i="11"/>
  <c r="AO241" i="11"/>
  <c r="AO256" i="11"/>
  <c r="BA241" i="11"/>
  <c r="BA256" i="11"/>
  <c r="BQ273" i="11"/>
  <c r="BQ241" i="11"/>
  <c r="I256" i="11"/>
  <c r="I241" i="11"/>
  <c r="R241" i="11"/>
  <c r="R256" i="11"/>
  <c r="V256" i="11"/>
  <c r="Z241" i="11"/>
  <c r="AD241" i="11"/>
  <c r="J288" i="11"/>
  <c r="AI241" i="11"/>
  <c r="AI256" i="11"/>
  <c r="AM256" i="11"/>
  <c r="AU241" i="11"/>
  <c r="AY241" i="11"/>
  <c r="AY256" i="11"/>
  <c r="BC256" i="11"/>
  <c r="S288" i="11"/>
  <c r="BG241" i="11"/>
  <c r="BG256" i="11"/>
  <c r="BK273" i="11"/>
  <c r="BK241" i="11"/>
  <c r="BO241" i="11"/>
  <c r="BO256" i="11"/>
  <c r="BS241" i="11"/>
  <c r="BS256" i="11"/>
  <c r="CA273" i="11"/>
  <c r="CA241" i="11"/>
  <c r="CE273" i="11"/>
  <c r="CE241" i="11"/>
  <c r="CI241" i="11"/>
  <c r="CI256" i="11"/>
  <c r="G256" i="11"/>
  <c r="G241" i="11"/>
  <c r="T241" i="11"/>
  <c r="T256" i="11"/>
  <c r="AF241" i="11"/>
  <c r="AF256" i="11"/>
  <c r="AS241" i="11"/>
  <c r="BE241" i="11"/>
  <c r="BE256" i="11"/>
  <c r="BM273" i="11"/>
  <c r="BY273" i="11"/>
  <c r="BY256" i="11"/>
  <c r="F241" i="11"/>
  <c r="J256" i="11"/>
  <c r="J241" i="11"/>
  <c r="N241" i="11"/>
  <c r="S241" i="11"/>
  <c r="W256" i="11"/>
  <c r="W241" i="11"/>
  <c r="AA256" i="11"/>
  <c r="AA241" i="11"/>
  <c r="AE241" i="11"/>
  <c r="AN256" i="11"/>
  <c r="AR256" i="11"/>
  <c r="AR241" i="11"/>
  <c r="AV256" i="11"/>
  <c r="AV241" i="11"/>
  <c r="AZ241" i="11"/>
  <c r="BD256" i="11"/>
  <c r="R288" i="11"/>
  <c r="BH256" i="11"/>
  <c r="BH241" i="11"/>
  <c r="BL256" i="11"/>
  <c r="BL241" i="11"/>
  <c r="BP273" i="11"/>
  <c r="BT273" i="11"/>
  <c r="BT256" i="11"/>
  <c r="BX256" i="11"/>
  <c r="BX241" i="11"/>
  <c r="CB256" i="11"/>
  <c r="CB241" i="11"/>
  <c r="CF273" i="11"/>
  <c r="CF241" i="11"/>
  <c r="CJ256" i="11"/>
  <c r="CN256" i="11"/>
  <c r="CN241" i="11"/>
  <c r="CQ219" i="11"/>
  <c r="CQ222" i="11"/>
  <c r="CQ221" i="11"/>
  <c r="CQ220" i="11"/>
  <c r="CQ218" i="11"/>
  <c r="CQ215" i="11"/>
  <c r="CQ223" i="11"/>
  <c r="CQ217" i="11"/>
  <c r="BM224" i="11"/>
  <c r="BU224" i="11"/>
  <c r="R227" i="11"/>
  <c r="AD227" i="11"/>
  <c r="AU227" i="11"/>
  <c r="BC227" i="11"/>
  <c r="BK227" i="11"/>
  <c r="BS227" i="11"/>
  <c r="CE227" i="11"/>
  <c r="V227" i="11"/>
  <c r="AM227" i="11"/>
  <c r="AQ227" i="11"/>
  <c r="AY227" i="11"/>
  <c r="BO227" i="11"/>
  <c r="BW227" i="11"/>
  <c r="CA227" i="11"/>
  <c r="CI227" i="11"/>
  <c r="CQ104" i="11"/>
  <c r="CQ106" i="11" s="1"/>
  <c r="CQ207" i="11"/>
  <c r="CQ190" i="11"/>
  <c r="CQ172" i="11"/>
  <c r="CQ155" i="11"/>
  <c r="C209" i="11"/>
  <c r="CQ138" i="11"/>
  <c r="CQ121" i="11"/>
  <c r="CQ86" i="11"/>
  <c r="CQ69" i="11"/>
  <c r="D227" i="11"/>
  <c r="AO224" i="11"/>
  <c r="BY224" i="11"/>
  <c r="AW224" i="11"/>
  <c r="AK224" i="11"/>
  <c r="X224" i="11"/>
  <c r="CO224" i="11"/>
  <c r="CC224" i="11"/>
  <c r="BQ224" i="11"/>
  <c r="BE224" i="11"/>
  <c r="BA224" i="11"/>
  <c r="AS224" i="11"/>
  <c r="AF224" i="11"/>
  <c r="AB224" i="11"/>
  <c r="T224" i="11"/>
  <c r="L227" i="11"/>
  <c r="J224" i="11"/>
  <c r="H227" i="11"/>
  <c r="BN241" i="11"/>
  <c r="S256" i="11"/>
  <c r="AJ256" i="11"/>
  <c r="AZ256" i="11"/>
  <c r="BP256" i="11"/>
  <c r="CF256" i="11"/>
  <c r="AF273" i="11"/>
  <c r="BA273" i="11"/>
  <c r="C150" i="7" s="1"/>
  <c r="J227" i="11"/>
  <c r="AX241" i="11"/>
  <c r="AC256" i="11"/>
  <c r="AG256" i="11"/>
  <c r="X256" i="11"/>
  <c r="AB256" i="11"/>
  <c r="Q256" i="11"/>
  <c r="AX256" i="11"/>
  <c r="BN256" i="11"/>
  <c r="CP256" i="11"/>
  <c r="AD256" i="11"/>
  <c r="AQ256" i="11"/>
  <c r="BK256" i="11"/>
  <c r="BW256" i="11"/>
  <c r="CA256" i="11"/>
  <c r="CO227" i="11"/>
  <c r="CI224" i="11"/>
  <c r="BY227" i="11"/>
  <c r="BC224" i="11"/>
  <c r="AS227" i="11"/>
  <c r="AM224" i="11"/>
  <c r="AB227" i="11"/>
  <c r="V224" i="11"/>
  <c r="AJ241" i="11"/>
  <c r="AN241" i="11"/>
  <c r="BD241" i="11"/>
  <c r="BP241" i="11"/>
  <c r="BT241" i="11"/>
  <c r="CJ241" i="11"/>
  <c r="BZ273" i="11"/>
  <c r="BO273" i="11"/>
  <c r="K241" i="11"/>
  <c r="U241" i="11"/>
  <c r="AL241" i="11"/>
  <c r="BB241" i="11"/>
  <c r="CH241" i="11"/>
  <c r="CB273" i="11"/>
  <c r="AS256" i="11"/>
  <c r="CM227" i="11"/>
  <c r="F224" i="11"/>
  <c r="CQ52" i="11"/>
  <c r="CQ245" i="11"/>
  <c r="P224" i="11"/>
  <c r="Z227" i="11"/>
  <c r="AI227" i="11"/>
  <c r="BG227" i="11"/>
  <c r="BI224" i="11"/>
  <c r="CG224" i="11"/>
  <c r="CK224" i="11"/>
  <c r="CQ35" i="11"/>
  <c r="BS224" i="11"/>
  <c r="BI227" i="11"/>
  <c r="E241" i="11"/>
  <c r="Q224" i="11"/>
  <c r="Q227" i="11"/>
  <c r="Y224" i="11"/>
  <c r="Y227" i="11"/>
  <c r="AL224" i="11"/>
  <c r="AL227" i="11"/>
  <c r="BB224" i="11"/>
  <c r="BB227" i="11"/>
  <c r="BN224" i="11"/>
  <c r="BN227" i="11"/>
  <c r="BZ224" i="11"/>
  <c r="BZ227" i="11"/>
  <c r="B279" i="11"/>
  <c r="P273" i="11"/>
  <c r="H279" i="11"/>
  <c r="CQ262" i="11"/>
  <c r="CQ213" i="11"/>
  <c r="E227" i="11"/>
  <c r="E224" i="11"/>
  <c r="I227" i="11"/>
  <c r="I224" i="11"/>
  <c r="CQ16" i="11"/>
  <c r="H224" i="11"/>
  <c r="Z224" i="11"/>
  <c r="AQ224" i="11"/>
  <c r="BG224" i="11"/>
  <c r="BW224" i="11"/>
  <c r="CM224" i="11"/>
  <c r="P227" i="11"/>
  <c r="AF227" i="11"/>
  <c r="AW227" i="11"/>
  <c r="BM227" i="11"/>
  <c r="CC227" i="11"/>
  <c r="U224" i="11"/>
  <c r="U227" i="11"/>
  <c r="AG224" i="11"/>
  <c r="AG227" i="11"/>
  <c r="AT224" i="11"/>
  <c r="AT227" i="11"/>
  <c r="BF224" i="11"/>
  <c r="BF227" i="11"/>
  <c r="BR224" i="11"/>
  <c r="BR227" i="11"/>
  <c r="CD224" i="11"/>
  <c r="CD227" i="11"/>
  <c r="CH224" i="11"/>
  <c r="CH227" i="11"/>
  <c r="CL224" i="11"/>
  <c r="CL227" i="11"/>
  <c r="CP224" i="11"/>
  <c r="CP227" i="11"/>
  <c r="D224" i="11"/>
  <c r="T279" i="11"/>
  <c r="S227" i="11"/>
  <c r="S224" i="11"/>
  <c r="AA227" i="11"/>
  <c r="AA224" i="11"/>
  <c r="AJ227" i="11"/>
  <c r="AJ224" i="11"/>
  <c r="AR227" i="11"/>
  <c r="AR224" i="11"/>
  <c r="AZ227" i="11"/>
  <c r="AZ224" i="11"/>
  <c r="BH227" i="11"/>
  <c r="BH224" i="11"/>
  <c r="BP227" i="11"/>
  <c r="BP224" i="11"/>
  <c r="BX227" i="11"/>
  <c r="BX224" i="11"/>
  <c r="CF227" i="11"/>
  <c r="CF224" i="11"/>
  <c r="CJ227" i="11"/>
  <c r="CJ224" i="11"/>
  <c r="CN227" i="11"/>
  <c r="CN224" i="11"/>
  <c r="L224" i="11"/>
  <c r="AD224" i="11"/>
  <c r="AU224" i="11"/>
  <c r="BK224" i="11"/>
  <c r="CA224" i="11"/>
  <c r="T227" i="11"/>
  <c r="AK227" i="11"/>
  <c r="BA227" i="11"/>
  <c r="BQ227" i="11"/>
  <c r="CG227" i="11"/>
  <c r="H241" i="11"/>
  <c r="L241" i="11"/>
  <c r="V241" i="11"/>
  <c r="AM241" i="11"/>
  <c r="AQ241" i="11"/>
  <c r="BC241" i="11"/>
  <c r="BW241" i="11"/>
  <c r="CM241" i="11"/>
  <c r="AC224" i="11"/>
  <c r="AC227" i="11"/>
  <c r="AP224" i="11"/>
  <c r="AP227" i="11"/>
  <c r="AX224" i="11"/>
  <c r="AX227" i="11"/>
  <c r="BJ224" i="11"/>
  <c r="BJ227" i="11"/>
  <c r="BV224" i="11"/>
  <c r="BV227" i="11"/>
  <c r="L279" i="11"/>
  <c r="X279" i="11"/>
  <c r="N227" i="11"/>
  <c r="N224" i="11"/>
  <c r="W227" i="11"/>
  <c r="W224" i="11"/>
  <c r="AE227" i="11"/>
  <c r="AE224" i="11"/>
  <c r="AN227" i="11"/>
  <c r="AN224" i="11"/>
  <c r="AV227" i="11"/>
  <c r="AV224" i="11"/>
  <c r="BD227" i="11"/>
  <c r="BD224" i="11"/>
  <c r="BL227" i="11"/>
  <c r="BL224" i="11"/>
  <c r="BT227" i="11"/>
  <c r="BT224" i="11"/>
  <c r="CB227" i="11"/>
  <c r="CB224" i="11"/>
  <c r="C224" i="11"/>
  <c r="C227" i="11"/>
  <c r="G224" i="11"/>
  <c r="G227" i="11"/>
  <c r="K224" i="11"/>
  <c r="K227" i="11"/>
  <c r="R224" i="11"/>
  <c r="AI224" i="11"/>
  <c r="AY224" i="11"/>
  <c r="BO224" i="11"/>
  <c r="CE224" i="11"/>
  <c r="F227" i="11"/>
  <c r="X227" i="11"/>
  <c r="AO227" i="11"/>
  <c r="BE227" i="11"/>
  <c r="BU227" i="11"/>
  <c r="CK227" i="11"/>
  <c r="Z279" i="11"/>
  <c r="BI241" i="11"/>
  <c r="BM241" i="11"/>
  <c r="BY241" i="11"/>
  <c r="CC241" i="11"/>
  <c r="CK241" i="11"/>
  <c r="CO241" i="11"/>
  <c r="D256" i="11"/>
  <c r="N279" i="11"/>
  <c r="CP273" i="11"/>
  <c r="R279" i="11"/>
  <c r="J279" i="11"/>
  <c r="AI273" i="11"/>
  <c r="Q279" i="11"/>
  <c r="S279" i="11"/>
  <c r="Y279" i="11"/>
  <c r="CI273" i="11"/>
  <c r="D279" i="11"/>
  <c r="V279" i="11"/>
  <c r="F279" i="11"/>
  <c r="G279" i="11"/>
  <c r="K279" i="11"/>
  <c r="W279" i="11"/>
  <c r="CQ210" i="11" l="1"/>
  <c r="CQ209" i="11"/>
  <c r="CX193" i="11"/>
  <c r="CQ273" i="11"/>
  <c r="BJ273" i="11"/>
  <c r="J290" i="11"/>
  <c r="D113" i="7"/>
  <c r="C288" i="11"/>
  <c r="C290" i="11" s="1"/>
  <c r="D273" i="11"/>
  <c r="R290" i="11"/>
  <c r="F273" i="11"/>
  <c r="I290" i="11"/>
  <c r="K288" i="11"/>
  <c r="K290" i="11" s="1"/>
  <c r="Z273" i="11"/>
  <c r="AJ273" i="11"/>
  <c r="BG273" i="11"/>
  <c r="D290" i="11"/>
  <c r="D126" i="7" s="1"/>
  <c r="BI273" i="11"/>
  <c r="E273" i="11"/>
  <c r="G288" i="11"/>
  <c r="K273" i="11"/>
  <c r="S290" i="11"/>
  <c r="BH273" i="11"/>
  <c r="L288" i="11"/>
  <c r="V288" i="11"/>
  <c r="X288" i="11"/>
  <c r="X290" i="11" s="1"/>
  <c r="Q288" i="11"/>
  <c r="Q290" i="11" s="1"/>
  <c r="Z288" i="11"/>
  <c r="Z290" i="11" s="1"/>
  <c r="C210" i="7"/>
  <c r="E210" i="7" s="1"/>
  <c r="W288" i="11"/>
  <c r="W290" i="11" s="1"/>
  <c r="C317" i="7" s="1"/>
  <c r="F288" i="11"/>
  <c r="BX273" i="11"/>
  <c r="T290" i="11"/>
  <c r="Y288" i="11"/>
  <c r="Y290" i="11" s="1"/>
  <c r="C322" i="7" s="1"/>
  <c r="N288" i="11"/>
  <c r="H288" i="11"/>
  <c r="CQ256" i="11"/>
  <c r="CQ241" i="11"/>
  <c r="CQ227" i="11"/>
  <c r="CQ224" i="11"/>
  <c r="B290" i="11"/>
  <c r="AB279" i="11"/>
  <c r="D128" i="7" l="1"/>
  <c r="E126" i="7"/>
  <c r="E128" i="7" s="1"/>
  <c r="G126" i="7"/>
  <c r="G128" i="7" s="1"/>
  <c r="L290" i="11"/>
  <c r="G290" i="11"/>
  <c r="F290" i="11"/>
  <c r="D115" i="7"/>
  <c r="G113" i="7"/>
  <c r="H290" i="11"/>
  <c r="N290" i="11"/>
  <c r="C144" i="7"/>
  <c r="D109" i="7"/>
  <c r="V290" i="11"/>
  <c r="C314" i="7"/>
  <c r="C155" i="7"/>
  <c r="C145" i="7"/>
  <c r="C143" i="7"/>
  <c r="AB288" i="11"/>
  <c r="AB290" i="11" s="1"/>
  <c r="G109" i="7" l="1"/>
  <c r="E109" i="7"/>
  <c r="C140" i="7"/>
  <c r="C141" i="7"/>
  <c r="C142" i="7"/>
  <c r="C146" i="7"/>
  <c r="C147" i="7"/>
  <c r="C323" i="7"/>
  <c r="D323" i="7"/>
  <c r="F323" i="7"/>
  <c r="E320" i="7" l="1"/>
  <c r="E321" i="7"/>
  <c r="E322" i="7"/>
  <c r="E319" i="7"/>
  <c r="E157" i="7" l="1"/>
  <c r="E158" i="7"/>
  <c r="E159" i="7"/>
  <c r="E160" i="7"/>
  <c r="E161" i="7"/>
  <c r="E162" i="7"/>
  <c r="E155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313" i="7"/>
  <c r="E314" i="7"/>
  <c r="E315" i="7"/>
  <c r="E316" i="7"/>
  <c r="E317" i="7"/>
  <c r="E318" i="7"/>
  <c r="E140" i="7"/>
  <c r="E303" i="7"/>
  <c r="E323" i="7" l="1"/>
  <c r="F254" i="7"/>
  <c r="D254" i="7"/>
  <c r="C243" i="7" s="1"/>
  <c r="C292" i="7" l="1"/>
  <c r="E292" i="7"/>
  <c r="E274" i="7"/>
  <c r="C274" i="7"/>
  <c r="C246" i="7" s="1"/>
  <c r="E268" i="7"/>
  <c r="D268" i="7"/>
  <c r="C245" i="7" s="1"/>
  <c r="E247" i="7"/>
  <c r="D185" i="7"/>
  <c r="D200" i="7" s="1"/>
  <c r="E185" i="7"/>
  <c r="E200" i="7" s="1"/>
  <c r="F185" i="7"/>
  <c r="F200" i="7" s="1"/>
  <c r="G185" i="7"/>
  <c r="G200" i="7" s="1"/>
  <c r="H185" i="7"/>
  <c r="H200" i="7" s="1"/>
  <c r="I185" i="7"/>
  <c r="I200" i="7" s="1"/>
  <c r="J185" i="7"/>
  <c r="J200" i="7" s="1"/>
  <c r="K185" i="7"/>
  <c r="K200" i="7" s="1"/>
  <c r="C185" i="7"/>
  <c r="C200" i="7" s="1"/>
  <c r="C181" i="7"/>
  <c r="D181" i="7"/>
  <c r="E181" i="7"/>
  <c r="F181" i="7"/>
  <c r="G181" i="7"/>
  <c r="H181" i="7"/>
  <c r="I181" i="7"/>
  <c r="J181" i="7"/>
  <c r="K181" i="7"/>
  <c r="C247" i="7" l="1"/>
  <c r="D24" i="2" s="1"/>
  <c r="H189" i="7"/>
  <c r="D189" i="7"/>
  <c r="K189" i="7"/>
  <c r="G189" i="7"/>
  <c r="J189" i="7"/>
  <c r="F189" i="7"/>
  <c r="H190" i="7"/>
  <c r="H199" i="7" s="1"/>
  <c r="D190" i="7"/>
  <c r="D199" i="7" s="1"/>
  <c r="J190" i="7"/>
  <c r="J199" i="7" s="1"/>
  <c r="F190" i="7"/>
  <c r="F199" i="7" s="1"/>
  <c r="I190" i="7"/>
  <c r="I199" i="7" s="1"/>
  <c r="E190" i="7"/>
  <c r="E199" i="7" s="1"/>
  <c r="I189" i="7"/>
  <c r="E189" i="7"/>
  <c r="K190" i="7"/>
  <c r="K199" i="7" s="1"/>
  <c r="G190" i="7"/>
  <c r="C189" i="7"/>
  <c r="C190" i="7"/>
  <c r="C199" i="7" s="1"/>
  <c r="C18" i="1" l="1"/>
  <c r="C9" i="6"/>
  <c r="C222" i="7"/>
  <c r="E222" i="7"/>
  <c r="C211" i="7"/>
  <c r="D211" i="7"/>
  <c r="C6" i="2" l="1"/>
  <c r="C23" i="1"/>
  <c r="E211" i="7"/>
  <c r="C164" i="7"/>
  <c r="C17" i="1" l="1"/>
  <c r="E164" i="7"/>
  <c r="G115" i="7" l="1"/>
  <c r="C110" i="7"/>
  <c r="C116" i="7" s="1"/>
  <c r="C15" i="1" s="1"/>
  <c r="D110" i="7"/>
  <c r="E110" i="7"/>
  <c r="E116" i="7" s="1"/>
  <c r="F110" i="7"/>
  <c r="F116" i="7" s="1"/>
  <c r="H110" i="7"/>
  <c r="H116" i="7" s="1"/>
  <c r="G110" i="7"/>
  <c r="C96" i="7"/>
  <c r="D116" i="7" l="1"/>
  <c r="C9" i="1"/>
  <c r="G116" i="7"/>
  <c r="C73" i="7"/>
  <c r="D73" i="7"/>
  <c r="F73" i="7"/>
  <c r="D61" i="7"/>
  <c r="C61" i="7"/>
  <c r="I23" i="7"/>
  <c r="I24" i="7"/>
  <c r="I25" i="7"/>
  <c r="I26" i="7"/>
  <c r="I27" i="7"/>
  <c r="I28" i="7"/>
  <c r="I29" i="7"/>
  <c r="I30" i="7"/>
  <c r="I31" i="7"/>
  <c r="I32" i="7"/>
  <c r="I33" i="7"/>
  <c r="I22" i="7"/>
  <c r="C34" i="7"/>
  <c r="D34" i="7"/>
  <c r="E34" i="7"/>
  <c r="F34" i="7"/>
  <c r="G34" i="7"/>
  <c r="H34" i="7"/>
  <c r="C17" i="7"/>
  <c r="D17" i="7"/>
  <c r="F17" i="7"/>
  <c r="C21" i="6"/>
  <c r="C17" i="6"/>
  <c r="C6" i="1" l="1"/>
  <c r="C8" i="1"/>
  <c r="D96" i="7"/>
  <c r="E96" i="7"/>
  <c r="E73" i="7"/>
  <c r="E17" i="7"/>
  <c r="I34" i="7"/>
  <c r="F28" i="2"/>
  <c r="D28" i="2"/>
  <c r="F16" i="2"/>
  <c r="D16" i="2"/>
  <c r="D9" i="2"/>
  <c r="F9" i="2"/>
  <c r="D20" i="1"/>
  <c r="D12" i="1"/>
  <c r="C12" i="1" l="1"/>
  <c r="C22" i="1" s="1"/>
  <c r="F30" i="2"/>
  <c r="F18" i="2"/>
  <c r="D30" i="2"/>
  <c r="D18" i="2"/>
  <c r="D22" i="1"/>
  <c r="C24" i="1" l="1"/>
  <c r="C25" i="1" s="1"/>
  <c r="C26" i="1" s="1"/>
  <c r="D24" i="1"/>
  <c r="D25" i="1" s="1"/>
  <c r="D26" i="1" s="1"/>
  <c r="F32" i="2"/>
  <c r="D32" i="2"/>
  <c r="C14" i="4" l="1"/>
  <c r="C7" i="6"/>
  <c r="C36" i="2"/>
  <c r="D37" i="2" s="1"/>
  <c r="C16" i="4" l="1"/>
  <c r="D16" i="4" s="1"/>
  <c r="D14" i="4"/>
</calcChain>
</file>

<file path=xl/sharedStrings.xml><?xml version="1.0" encoding="utf-8"?>
<sst xmlns="http://schemas.openxmlformats.org/spreadsheetml/2006/main" count="1558" uniqueCount="478">
  <si>
    <t>YAGBA EAST LOCAL GOVERNMENT OF KOGI STATE</t>
  </si>
  <si>
    <t>STATEMENT OF FINANCIAL PERFORMANCE</t>
  </si>
  <si>
    <t>REVENUE</t>
  </si>
  <si>
    <t>GOVERNMENT SHARE OF VAT</t>
  </si>
  <si>
    <t>TAX REVENUE</t>
  </si>
  <si>
    <t>NON TAX REVENUE</t>
  </si>
  <si>
    <t>AIDS AND GRANTS</t>
  </si>
  <si>
    <t>INTEREST EARNED</t>
  </si>
  <si>
    <t>TOTAL REVENUE</t>
  </si>
  <si>
    <t>EXPENDITURES</t>
  </si>
  <si>
    <t>SALARIES &amp; WAGES</t>
  </si>
  <si>
    <t>SOCIAL BENEFITS</t>
  </si>
  <si>
    <t>OVERHEAD COST</t>
  </si>
  <si>
    <t>DEPRECIATION CHARGES</t>
  </si>
  <si>
    <t>IMPAIREMENT (LOSS) ON INTEREST</t>
  </si>
  <si>
    <t>TOTAL EXPENDITURES</t>
  </si>
  <si>
    <t>SURPLUS(DEFICIT) FROM OPERATING ACTIVITIES FOR THE PERIOD</t>
  </si>
  <si>
    <t>PUBLIC DEBT CHARGES</t>
  </si>
  <si>
    <t>SURPLUS/(DEFICIT) FROM ORDINARY ACTIVITIES</t>
  </si>
  <si>
    <t>NET SURPLUS/ (DEFICIT) FOR THE PERIOD</t>
  </si>
  <si>
    <t>TOTAL NON - OPERATING REVENUE/(EXPENSES)</t>
  </si>
  <si>
    <t>NOTES</t>
  </si>
  <si>
    <t>YAGBA EAST LOCAL GOVERNMENT</t>
  </si>
  <si>
    <t>KOGI STATE</t>
  </si>
  <si>
    <t>STATEMENT OF FINANCIAL POSITION</t>
  </si>
  <si>
    <t>ASSETS</t>
  </si>
  <si>
    <t>CURRENT ASSETS</t>
  </si>
  <si>
    <t>CASH AND CASH EQUIVALENTS</t>
  </si>
  <si>
    <t>PREPAMENT</t>
  </si>
  <si>
    <t>OTHER CURRENT ASSETS</t>
  </si>
  <si>
    <t>TOTAL CURRENT ASSETS</t>
  </si>
  <si>
    <t>NON-CURRENT ASSETS</t>
  </si>
  <si>
    <t>LONG TERM LOAN</t>
  </si>
  <si>
    <t>INVESTMENTS</t>
  </si>
  <si>
    <t>PROPERTY, PLANT &amp; EQUIPMENT</t>
  </si>
  <si>
    <t>INTANGIBLE ASSETS</t>
  </si>
  <si>
    <t>TOAL NON-CURRENT ASSETS</t>
  </si>
  <si>
    <t>TOTAL ASSETS</t>
  </si>
  <si>
    <t>LAIBILITIES</t>
  </si>
  <si>
    <t>CURRENT LIABILITIES</t>
  </si>
  <si>
    <t>UNREMITTED DEDUCTIONS</t>
  </si>
  <si>
    <t>TOTAL CURRENT LIABILITIES</t>
  </si>
  <si>
    <t>NON-CURRENT LIABILITIES</t>
  </si>
  <si>
    <t>LONG TERM BORROWINGS</t>
  </si>
  <si>
    <t>TOTAL NON-CURRENT LIABILITIES</t>
  </si>
  <si>
    <t>TOTAL LIABILITIES</t>
  </si>
  <si>
    <t>NET ASSETS</t>
  </si>
  <si>
    <t>NET ASSETS/EQUITY</t>
  </si>
  <si>
    <t>RESEARVES</t>
  </si>
  <si>
    <t>ACCUMULATED SURPLUS/(DEFICIT)</t>
  </si>
  <si>
    <t>TOTAL NET ASSETS/EQUITY</t>
  </si>
  <si>
    <t>LOCAL GOVERNMENT TREASURER (LGT)</t>
  </si>
  <si>
    <t>STATEMENT OF CASHFLOW</t>
  </si>
  <si>
    <t>DESCRIPTION</t>
  </si>
  <si>
    <t>CASHFLOW FROM OPERATING ACTIVITIES</t>
  </si>
  <si>
    <t>GOVERNMENT SHARE OF FAAC (STATUTORY REVENUE)</t>
  </si>
  <si>
    <t>TOTAL INFLOW FROM OPERATING ACTIVITIES</t>
  </si>
  <si>
    <t>LESS OUTFLOWS:</t>
  </si>
  <si>
    <t>OVERHEAD COST(S)</t>
  </si>
  <si>
    <t>FINANCE COST</t>
  </si>
  <si>
    <t>TOTAL OUTFLOW FROM OPERATING ACTIVITIES</t>
  </si>
  <si>
    <t>NET CASHFLOW FROM OPERATING ACTIVITIES</t>
  </si>
  <si>
    <t>CASHFLOW FROM INVESTMENT ACTIVITIES</t>
  </si>
  <si>
    <t>LESS OUTFLOW:</t>
  </si>
  <si>
    <t>PURCHASE/CONSTRUCTION OF INVESTMENT PROPERTY</t>
  </si>
  <si>
    <t>PURCHASE OF INTANGIBLE ASETS</t>
  </si>
  <si>
    <t>ACQUISITION OF INVESTMENT</t>
  </si>
  <si>
    <t>DIVIDENT RECEIVED</t>
  </si>
  <si>
    <t>NET CASHFLOW FROM INVESTMENT ACTIVITIES</t>
  </si>
  <si>
    <t>CASHFLOW FROM FINANCIAL ACTIVITIES</t>
  </si>
  <si>
    <t>PROCEED FROM BORROWING-LONG TERM LOAN</t>
  </si>
  <si>
    <t>REPAYMENT OF BORROWINGS</t>
  </si>
  <si>
    <t>DISTRIBUTION OF SURPLUS/DIVIDENTS PAID</t>
  </si>
  <si>
    <t>NET CASHFLOW FROM FINANCING ACTIVITIES</t>
  </si>
  <si>
    <t>NET CASHFLOW FROM ALL ACTIVITIES</t>
  </si>
  <si>
    <t>INFLOW:</t>
  </si>
  <si>
    <t>STATEMENT OF CHANGE IN ASSETS/EQUITY</t>
  </si>
  <si>
    <t>CREDIT TRANSACTION</t>
  </si>
  <si>
    <t>DEBIT TRANSACTION</t>
  </si>
  <si>
    <t>NET SURPLUS/DEFICIT</t>
  </si>
  <si>
    <t>NET SURPLUS/(DEFICIT)</t>
  </si>
  <si>
    <t>RESERVES</t>
  </si>
  <si>
    <t>ACCUMULATED SURPLUSS/(DEFICIT)</t>
  </si>
  <si>
    <t>TOTAL</t>
  </si>
  <si>
    <t>STATEMENT OF COMPARISON OF BUDGET AND ACTUAL</t>
  </si>
  <si>
    <t>RECURRENT REVENUE</t>
  </si>
  <si>
    <t>GOVERNMENT SHARE OF FAAC(STATUTORY REVENUE)</t>
  </si>
  <si>
    <t>EXCESS CRUDE</t>
  </si>
  <si>
    <t>EXCHANGE DIFFERENCIAL</t>
  </si>
  <si>
    <t>FOREX EQUALIZATION</t>
  </si>
  <si>
    <t>EXCESS BANK CHARGES</t>
  </si>
  <si>
    <t>TOTAL RECURRENT REVENUE</t>
  </si>
  <si>
    <t>CAPITAL RECEIPT</t>
  </si>
  <si>
    <t>TOTAL CAPITAL RECEIPT</t>
  </si>
  <si>
    <t>RECURRENT EXPENDITURES</t>
  </si>
  <si>
    <t>IMPAIREMENT(LOSS) ON INVESTMENT</t>
  </si>
  <si>
    <t>TOTAL RECURRENT EXPENDITURES</t>
  </si>
  <si>
    <t>CAPITAL EXPENDITUES</t>
  </si>
  <si>
    <t>PROPERTY, PLANT &amp; EQUIPMENT (PPE)</t>
  </si>
  <si>
    <t>TOTAL CAPITAL EXPENDITURE</t>
  </si>
  <si>
    <t>TOTAL EXPENDITUE</t>
  </si>
  <si>
    <t>BUDGET</t>
  </si>
  <si>
    <t>ORIGINAL</t>
  </si>
  <si>
    <t>SUPPLEMENTARY</t>
  </si>
  <si>
    <t>FINAL</t>
  </si>
  <si>
    <t>DIFERENCE BTW BUDGET &amp; ACTUAL</t>
  </si>
  <si>
    <t>RECOCILIATION OF NET SURPLUS/DEFICIT TO NET CASHFLOW FROM OPERATING ACTIVITIES</t>
  </si>
  <si>
    <t>NET SURPLUS/DEFICIT AS PER STATEMENT OF FINANCIAL PERFORMANCE</t>
  </si>
  <si>
    <t>ADD/(LESS) NON CASH ITEMS</t>
  </si>
  <si>
    <t>DEPRECIATION AND AMORTISATION</t>
  </si>
  <si>
    <t>IMPAIRMENT OF INVESTMENT</t>
  </si>
  <si>
    <t>TOTAL NON-CASH ITEMS</t>
  </si>
  <si>
    <t>ADD/(LESS) MOVEMENT IN STATEMENT OF FINANCIAL POSITION ITEMS</t>
  </si>
  <si>
    <t>INCREASE/(DECREASE) IN SHORT TERM LOAN (PROCEEDS FROM BORROWING)</t>
  </si>
  <si>
    <t>INCREASE/(DECREASE) IN LONG TERM LOAN (PROCEEDS FROM BORROWING)</t>
  </si>
  <si>
    <t>(INCREASE)/ DECREASE IN LOAN REPAYMENT</t>
  </si>
  <si>
    <t>TOTAL MOVEMENT IN WORKING CAPITAL</t>
  </si>
  <si>
    <t>ADD/(LESS) ITEMS CLASSIFIED AS INVESTMENT ACTIVITIES</t>
  </si>
  <si>
    <t>PURCHASE OF PPE</t>
  </si>
  <si>
    <t>TOTAL ITEMS CLASSIFIED AS INVESTING ACTIVITIES</t>
  </si>
  <si>
    <t>NET CASHFLOW FROM ALL (OPERATING) ACTIVITIES</t>
  </si>
  <si>
    <t>NOTES TO THE FINANCIAL STATEMENTS</t>
  </si>
  <si>
    <t>S/N</t>
  </si>
  <si>
    <t>FOREX EQUALISATION</t>
  </si>
  <si>
    <t>RECOVERD EXCESS BANK CHARGES</t>
  </si>
  <si>
    <t>JAAC SPECIAL ALLOCATION</t>
  </si>
  <si>
    <t>NON OIL REVENUE</t>
  </si>
  <si>
    <t>SOLID MINERAL(OIL EXCESS REVENUE)</t>
  </si>
  <si>
    <t>ACTUAL</t>
  </si>
  <si>
    <t>VARIANCE</t>
  </si>
  <si>
    <t>EXCHANGE DIFFERENCE</t>
  </si>
  <si>
    <t>TOTAL STATUTORY REVENUE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</si>
  <si>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</si>
  <si>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</si>
  <si>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</si>
  <si>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</si>
  <si>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</si>
  <si>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</si>
  <si>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</si>
  <si>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</si>
  <si>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</si>
  <si>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</si>
  <si>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</si>
  <si>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</si>
  <si>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</si>
  <si>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SOLID MINERALS</t>
  </si>
  <si>
    <t>JAAC SPECIAL FUND</t>
  </si>
  <si>
    <t>VALUE ADDED TAX (VAT)</t>
  </si>
  <si>
    <t>DEVELOPMENT TAX</t>
  </si>
  <si>
    <t>TENEMENT RATES</t>
  </si>
  <si>
    <t>LIQUOR LICENCES</t>
  </si>
  <si>
    <t>REGISTRATION OF VOLUNTARY ORGANISATION</t>
  </si>
  <si>
    <t>HIRING SERVICES</t>
  </si>
  <si>
    <t>BIRTH/DEATH REGISTRATION</t>
  </si>
  <si>
    <t>MARRIAGE/DIVORCE FEES</t>
  </si>
  <si>
    <t>TIMBER/FOREST FEES</t>
  </si>
  <si>
    <t>BILLBOARD/ADVERT FEES</t>
  </si>
  <si>
    <t>SURVEY FEES</t>
  </si>
  <si>
    <t>BURIAL FEES</t>
  </si>
  <si>
    <t>EARNING FROM MEDICAL SERVICES</t>
  </si>
  <si>
    <t>EARNING FROM MARKET</t>
  </si>
  <si>
    <t>CONTRACTOR REGISTRATION FEES</t>
  </si>
  <si>
    <t>DEVELOPMENT FEES</t>
  </si>
  <si>
    <t>EARNING FROM USE OF GOVT HALL</t>
  </si>
  <si>
    <t>EARNING FROM SHOPS &amp; SHOPPING CENTRES</t>
  </si>
  <si>
    <t>SALARY</t>
  </si>
  <si>
    <t>TOTAL SALARY</t>
  </si>
  <si>
    <t>PAYMENT</t>
  </si>
  <si>
    <t>BALANCE PAYABLE</t>
  </si>
  <si>
    <t>TOTAL SALARIES &amp; WAGES</t>
  </si>
  <si>
    <t>ALLOWANCES &amp; CONTRIBUTION</t>
  </si>
  <si>
    <t>SUNDRY ALLOWANCES</t>
  </si>
  <si>
    <t>NON REGULAR ALLOWANCES</t>
  </si>
  <si>
    <t>GROSS PENSION</t>
  </si>
  <si>
    <t>PENSION</t>
  </si>
  <si>
    <t>DEATH BENEFIT</t>
  </si>
  <si>
    <t>TOTAL SOCIAL BENEFITS</t>
  </si>
  <si>
    <t>TRAVELING &amp; TRANPORT</t>
  </si>
  <si>
    <t>UTILITY</t>
  </si>
  <si>
    <t>MATERIAL &amp; SUPPLY</t>
  </si>
  <si>
    <t>MAINTENANCE SERVICES</t>
  </si>
  <si>
    <t>TRAINING</t>
  </si>
  <si>
    <t>OTHER SERVICES</t>
  </si>
  <si>
    <t>CONSULTING &amp; PROFESSIONAL SERVICES</t>
  </si>
  <si>
    <t>FUEL &amp; LUBRICANTS</t>
  </si>
  <si>
    <t>ENTERTAINMENT &amp; MEALS</t>
  </si>
  <si>
    <t>HONORARIUM &amp; SITTING ALLOWANCE</t>
  </si>
  <si>
    <t>PUBLICITY &amp; ADVERTISEMENT</t>
  </si>
  <si>
    <t>MEDICAL EXPENSES</t>
  </si>
  <si>
    <t>WELFARE PACKAGES</t>
  </si>
  <si>
    <t>SUBSCRIPTION TO PROFESSIONAL BODIES</t>
  </si>
  <si>
    <t xml:space="preserve"> REPAIRS/ REHABILITATION EXPENSES</t>
  </si>
  <si>
    <t>YOUTH &amp; SPORT DEVELOPMENT</t>
  </si>
  <si>
    <t xml:space="preserve"> CLEARING OF FAMLAND FOR FARMERS</t>
  </si>
  <si>
    <t>ENVIRONMENTAL PRESERVATION EXPENSES</t>
  </si>
  <si>
    <t>MONITIRING &amp; EVALUATION</t>
  </si>
  <si>
    <t>SUBVENTIONS:</t>
  </si>
  <si>
    <t>LGEA SUBEB</t>
  </si>
  <si>
    <t>STATUTORY CONTRIBUTION:</t>
  </si>
  <si>
    <t>1% LOCAL GOVT SERVICE COMMISSION</t>
  </si>
  <si>
    <t>1% AUDITOR GENERAL FOR LOCAL GOVT.</t>
  </si>
  <si>
    <t>5% KOGI STAE COUNCIL OF CHIEFS</t>
  </si>
  <si>
    <t>0.05%  SECURITY TRUST FUND</t>
  </si>
  <si>
    <t>1% MIN FOR LOCAL GOVT &amp; CHIEFTAINCY AFFAIRS</t>
  </si>
  <si>
    <t>TOTAL OVERHEAD COST</t>
  </si>
  <si>
    <t>BANK CHARGES (OTHER THAN INTEREST)</t>
  </si>
  <si>
    <t>BANK NAME</t>
  </si>
  <si>
    <t>CASH IN THE TILL</t>
  </si>
  <si>
    <t>UBA BANK PLC</t>
  </si>
  <si>
    <t>FIRST BANK PLC</t>
  </si>
  <si>
    <t>ACCESS BANK PLC</t>
  </si>
  <si>
    <t>TOTAL CASH &amp; CASH EQUIVALENT</t>
  </si>
  <si>
    <t>FURNITURE &amp; FITTING</t>
  </si>
  <si>
    <t>AGRICULTURE EQUIPMENT</t>
  </si>
  <si>
    <t>LAND</t>
  </si>
  <si>
    <t>BUILDINGS</t>
  </si>
  <si>
    <t>COST/REVALUATION</t>
  </si>
  <si>
    <t>ADDITION DURING THE YEAR</t>
  </si>
  <si>
    <t>REVALUATION</t>
  </si>
  <si>
    <t>DISPOSAL</t>
  </si>
  <si>
    <t>ACCUMULATED DEPRECIATION</t>
  </si>
  <si>
    <t>DEPRECIATION RATE</t>
  </si>
  <si>
    <t>DISPOSAL DURING THE YEAR</t>
  </si>
  <si>
    <t>PRIO YEAR ADJUSTMENT</t>
  </si>
  <si>
    <t>TOTAL CHARGE FOR THE YEAR</t>
  </si>
  <si>
    <t>ACCUMULATED IMPAIRMENT</t>
  </si>
  <si>
    <t>NET BOOK VALUE</t>
  </si>
  <si>
    <t>SALARY PAYABLES</t>
  </si>
  <si>
    <t>OTHER PAYABLES</t>
  </si>
  <si>
    <t>TERM LOAN</t>
  </si>
  <si>
    <t>TOTAL LOANS &amp; DEBTS (SHORT TERM)</t>
  </si>
  <si>
    <t>BAL B/F</t>
  </si>
  <si>
    <t>WITHHOLDING TAX</t>
  </si>
  <si>
    <t>VALUE ADDED TAX</t>
  </si>
  <si>
    <t>PAYE</t>
  </si>
  <si>
    <t>NULGE</t>
  </si>
  <si>
    <t>HEALTH &amp; MEDICAL UNION</t>
  </si>
  <si>
    <t>STAFF CTCS</t>
  </si>
  <si>
    <t>NUT/NASU</t>
  </si>
  <si>
    <t>NUP</t>
  </si>
  <si>
    <t>AMOUNT</t>
  </si>
  <si>
    <t>RECOGNITION OF LEGACY PPE</t>
  </si>
  <si>
    <t>PRIOR YEAR ADJUSTMENTS</t>
  </si>
  <si>
    <t>TOTAL IPSA ADJUSTMENTS</t>
  </si>
  <si>
    <t xml:space="preserve">NOTES 1a: GOVERNMENT SHARE OF FAAC (STATUTORY REVENUE) </t>
  </si>
  <si>
    <t xml:space="preserve">NOTES 2: GOVERNMENT SHARE OF VALUE ADDED TAX (VAT) </t>
  </si>
  <si>
    <t>NOTES 2a: GOVERNMENT SHARE OF VALUE ADDED TAX (VAT)</t>
  </si>
  <si>
    <t>NOTES 3: TAX REVENUE</t>
  </si>
  <si>
    <t>NOTES 4: NON-TAX REVENUE</t>
  </si>
  <si>
    <t>NOTES 5: SALARIES &amp; WAGES</t>
  </si>
  <si>
    <t>NOTES 6: SOCIAL BENEFITS</t>
  </si>
  <si>
    <t xml:space="preserve">NOTES 1: GOVERNMENT SHARE OF FAAC (STATUTORY REVENUE) </t>
  </si>
  <si>
    <t>RESERVES(NOTE 14)</t>
  </si>
  <si>
    <t>5% CONFLUECE UNIVERSITY</t>
  </si>
  <si>
    <t>TOTAL SALARY PAYABLES</t>
  </si>
  <si>
    <t>OTHER PAYABLES : RENT</t>
  </si>
  <si>
    <t>OTHER PAYABLES :HOTELS</t>
  </si>
  <si>
    <t>TOTAL OTHER PAYABLES</t>
  </si>
  <si>
    <t>PURCHASE OF AGRICULTURAL EQUIPMENTS</t>
  </si>
  <si>
    <t>PURCHASE OF OFFICE EQUIPMENTS</t>
  </si>
  <si>
    <t>CAPITAL EXPENDITURE</t>
  </si>
  <si>
    <t>MONTHS</t>
  </si>
  <si>
    <t>SRA</t>
  </si>
  <si>
    <t>VAT</t>
  </si>
  <si>
    <t>EXCHANGE DIFF</t>
  </si>
  <si>
    <t>JAAC ALLOCATION</t>
  </si>
  <si>
    <t>SEPT</t>
  </si>
  <si>
    <t>OCT</t>
  </si>
  <si>
    <t>NOV</t>
  </si>
  <si>
    <t>DEC</t>
  </si>
  <si>
    <t>TAX</t>
  </si>
  <si>
    <t>REG OF VOL ORG</t>
  </si>
  <si>
    <t>LIQUOR LICECNCE</t>
  </si>
  <si>
    <t>TENEMENT RATE</t>
  </si>
  <si>
    <t>CONTRACTOR REG FEE</t>
  </si>
  <si>
    <t>MARRIAGE</t>
  </si>
  <si>
    <t>BILL ADVERT FEE</t>
  </si>
  <si>
    <t>DEV LEVY</t>
  </si>
  <si>
    <t>BUSS/TRADE FEES</t>
  </si>
  <si>
    <t>LOADING FEES</t>
  </si>
  <si>
    <t>SURVEY</t>
  </si>
  <si>
    <t>HIRE OF PLANT &amp; EQUIP</t>
  </si>
  <si>
    <t>USE OF HALL</t>
  </si>
  <si>
    <t>MEDICAL SERVICES</t>
  </si>
  <si>
    <t>MARKET</t>
  </si>
  <si>
    <t xml:space="preserve">SHOPS </t>
  </si>
  <si>
    <t>DEPARTMENT</t>
  </si>
  <si>
    <t>CODE</t>
  </si>
  <si>
    <t>ECONOMIC CODE</t>
  </si>
  <si>
    <t>21010101 LGA</t>
  </si>
  <si>
    <t>21010101 LGEA</t>
  </si>
  <si>
    <t>TRANSFER</t>
  </si>
  <si>
    <t>MISCELL</t>
  </si>
  <si>
    <t>JAN</t>
  </si>
  <si>
    <t>CHAIRMAN</t>
  </si>
  <si>
    <t>011100100100</t>
  </si>
  <si>
    <t>SECRETARY</t>
  </si>
  <si>
    <t>011101300100</t>
  </si>
  <si>
    <t>AGRIC &amp; NAT</t>
  </si>
  <si>
    <t>021500100100</t>
  </si>
  <si>
    <t>BPRS</t>
  </si>
  <si>
    <t>022000300100</t>
  </si>
  <si>
    <t>PESONNEL</t>
  </si>
  <si>
    <t>012500100100</t>
  </si>
  <si>
    <t>FINANCE</t>
  </si>
  <si>
    <t>022000100100</t>
  </si>
  <si>
    <t>EDUCATION</t>
  </si>
  <si>
    <t>051700100100</t>
  </si>
  <si>
    <t>HEALTH</t>
  </si>
  <si>
    <t>052100100100</t>
  </si>
  <si>
    <t>WORKS</t>
  </si>
  <si>
    <t>023400100100</t>
  </si>
  <si>
    <t>FEB</t>
  </si>
  <si>
    <t>APRIL 2020</t>
  </si>
  <si>
    <t>MAY 2020</t>
  </si>
  <si>
    <t>JUNE 2020</t>
  </si>
  <si>
    <t>41030101 JAAC</t>
  </si>
  <si>
    <t>NOVEMBER 2020</t>
  </si>
  <si>
    <t>DECEMBER 2020</t>
  </si>
  <si>
    <t>JULY-SEPT TOTAL</t>
  </si>
  <si>
    <t>OCT-DEC TOTAL</t>
  </si>
  <si>
    <t>1ST QUARTER SUMMARY</t>
  </si>
  <si>
    <t>EMLOYEE COST LGA</t>
  </si>
  <si>
    <t>EMPLOYEE COST LGEA</t>
  </si>
  <si>
    <t>ALLOWANCES</t>
  </si>
  <si>
    <t>LOCAL TRAVEL&amp; TRANSPORT TRAINING</t>
  </si>
  <si>
    <t>LOCAL TRAVEL&amp; TRANSPORT OTHERS</t>
  </si>
  <si>
    <t>INTERNATIONAL TRAVEL</t>
  </si>
  <si>
    <t>INTERNATIONAL TRAVEL;OTHERS</t>
  </si>
  <si>
    <t>ELECTRICTY CHARGES</t>
  </si>
  <si>
    <t>TELEPHONE CHARGES</t>
  </si>
  <si>
    <t>INTERNET CHARGES</t>
  </si>
  <si>
    <t>WATER RATES</t>
  </si>
  <si>
    <t>SOFTWARE CHARGES</t>
  </si>
  <si>
    <t>GRAND TOTAL</t>
  </si>
  <si>
    <t>2nd QUARTER SUMMARY</t>
  </si>
  <si>
    <t>2nd quarters</t>
  </si>
  <si>
    <t>3RD QUARTER</t>
  </si>
  <si>
    <t>3rd quarters</t>
  </si>
  <si>
    <t>4TH QUARTER</t>
  </si>
  <si>
    <t>4TH quarters</t>
  </si>
  <si>
    <t>MISCELLANEOUS</t>
  </si>
  <si>
    <t>TRAVEL &amp; TRANSPORT</t>
  </si>
  <si>
    <t>UTILITIES</t>
  </si>
  <si>
    <t>MATERIALS &amp; SUPPLY</t>
  </si>
  <si>
    <t>CONSULTING &amp; PROF SERVICES</t>
  </si>
  <si>
    <t>FUEL &amp; LUBRICATION</t>
  </si>
  <si>
    <t>FINANCE CHARGES</t>
  </si>
  <si>
    <t>BANK LOAN REPAYMENT</t>
  </si>
  <si>
    <t>JOINT A/C ALLOCA</t>
  </si>
  <si>
    <t>FUND TRANSFER</t>
  </si>
  <si>
    <t>FIXED ASSET PURCHASE</t>
  </si>
  <si>
    <t>CONSTRUCTION PROVISION</t>
  </si>
  <si>
    <t>REHABILITATION/REPAIR</t>
  </si>
  <si>
    <t>PRESERVATION OF THE ENVIRONMENT</t>
  </si>
  <si>
    <t>OTHER CAPITAL PROJECT</t>
  </si>
  <si>
    <t>JANUARY 2021</t>
  </si>
  <si>
    <t>VICE CHAIRMAN</t>
  </si>
  <si>
    <t>COUNCIL</t>
  </si>
  <si>
    <t>BIRTH &amp; DEATH REG</t>
  </si>
  <si>
    <t>011100100201</t>
  </si>
  <si>
    <t>011200100100</t>
  </si>
  <si>
    <t>FEBRUARY 2021</t>
  </si>
  <si>
    <t>MARCH 2021</t>
  </si>
  <si>
    <t>BALANCE b/f 01 JANUARY 2021</t>
  </si>
  <si>
    <t>BALANCE b/forward 01 JANUARY 2021</t>
  </si>
  <si>
    <t>FINES &amp; PENALTIES</t>
  </si>
  <si>
    <t>RENT OF GOVT BUILDING</t>
  </si>
  <si>
    <t>22010102 PENSION</t>
  </si>
  <si>
    <t xml:space="preserve">NO CODE </t>
  </si>
  <si>
    <t>AUDITOR GENERAL</t>
  </si>
  <si>
    <t>MINISTRY</t>
  </si>
  <si>
    <t>LOCAL GOVT SERVICE COMM</t>
  </si>
  <si>
    <t>COUCIL OF CHIEFS</t>
  </si>
  <si>
    <t>SECURITY TRUST FUND</t>
  </si>
  <si>
    <t>UNIVERSITY</t>
  </si>
  <si>
    <t>OD</t>
  </si>
  <si>
    <t>RENT OF GOVT. BUILDING</t>
  </si>
  <si>
    <t>FINES/PENALTY</t>
  </si>
  <si>
    <t xml:space="preserve">TOTAL SALARIES </t>
  </si>
  <si>
    <t>TOTAL ALLOWANCES</t>
  </si>
  <si>
    <t>TOTAL BANK  CHARGES</t>
  </si>
  <si>
    <t>FIRST BANK</t>
  </si>
  <si>
    <t>OPENING CASH  &amp; BANK BALALNCE</t>
  </si>
  <si>
    <t>CLOSING CASH &amp; BANK BALALNCE</t>
  </si>
  <si>
    <t>CONSTRUCTION/PROVISION OF AGRICULTURAL FACILITIES</t>
  </si>
  <si>
    <t>OPENING BALANCE AS AT 01 JANUARY 2020</t>
  </si>
  <si>
    <t>CLOSING BALANCE 31 DECEMBER 2020</t>
  </si>
  <si>
    <t>JAMES MOSES TUESDAY</t>
  </si>
  <si>
    <t>CASH &amp; CASH EQUIVALENT AS AT 01 JANUARY 2021</t>
  </si>
  <si>
    <t>OPENING BALANCE AS AT 1 JANUARY 2021</t>
  </si>
  <si>
    <t>NHIS</t>
  </si>
  <si>
    <t>TRADITIONAL COUNCIL</t>
  </si>
  <si>
    <t>OVERTIME</t>
  </si>
  <si>
    <t>STATUTORY</t>
  </si>
  <si>
    <t>PAYABLES &amp; DEBTS</t>
  </si>
  <si>
    <t>HACKING PERMIT</t>
  </si>
  <si>
    <t>V, CHAIRMAN</t>
  </si>
  <si>
    <t>JULY 2021</t>
  </si>
  <si>
    <t>AUGUST 2021</t>
  </si>
  <si>
    <t>SEPTEMBER 2021</t>
  </si>
  <si>
    <t>OCTOBER 2021</t>
  </si>
  <si>
    <t>HACKNEY PERMIT</t>
  </si>
  <si>
    <t>NON OLI REVENUE</t>
  </si>
  <si>
    <t>YEAR ENDED 31 DECEMBER 2021</t>
  </si>
  <si>
    <t>FINANCIAL STATEMENTS FOR THE PERIOD ENDED 31 DECEMBER, 2021</t>
  </si>
  <si>
    <t>PERIOD ENDED 31 DECEMBER 2021</t>
  </si>
  <si>
    <t>PERIOD ENDED 31 DECEMBER  2020</t>
  </si>
  <si>
    <t>FINANCIAL STATEMENTS FOR THE PERIOD ENDED 31 NOVEMBER, 2021</t>
  </si>
  <si>
    <t>YEAR PERIOD 31 DECEMBER 2021</t>
  </si>
  <si>
    <t>PERIOD ENDED 31 DECEMBER 2020</t>
  </si>
  <si>
    <t>YEAR PERIOD 31 DECEMBER, 2021</t>
  </si>
  <si>
    <t>YEAR ENDED 31 DECEMBER 2020</t>
  </si>
  <si>
    <t>PERIOD PERIOD 31 DECEMBER 2021</t>
  </si>
  <si>
    <t>PERIOD ENDED 31 DECEMBER  2021</t>
  </si>
  <si>
    <t>FINANCIAL STATEMENTS FOR THE PERIOD ENDED 31 DECEMBER,  2021</t>
  </si>
  <si>
    <t>PERIOD ENDED 31 DECMBER 2021</t>
  </si>
  <si>
    <t>YEAR ENDED 31 DECEMBER  2020</t>
  </si>
  <si>
    <t>YEAR ENDED 31 DECEMBER  2021</t>
  </si>
  <si>
    <t>FINANCIAL STATEMENTS FOR THE YEAR ENDED 31 DECEMBER 2021</t>
  </si>
  <si>
    <t>FINANCIAL STATEMENTS FOR THE YEAR ENDED 31 DECEMBER, 2021</t>
  </si>
  <si>
    <t>YEAR ENDED 31 DECEMBER,  2021</t>
  </si>
  <si>
    <t>FINANCIAL STATEMENTS FOR THE YEAR ENDED 31 DECEMBER  2021</t>
  </si>
  <si>
    <t>YEAR ENDED 31 DECEMBER2020</t>
  </si>
  <si>
    <t>FINANACIAL STATEMENTS FOR THE PERIOD ENDED 31 DECEMBER 2021</t>
  </si>
  <si>
    <t>YEAR ENDED 31 DECEMEBER 2021</t>
  </si>
  <si>
    <t>CASH &amp; CASH EQUIVALENT AS AT 31 DECEMBER 2021</t>
  </si>
  <si>
    <t>LOAN REPAYMENT</t>
  </si>
  <si>
    <t>TOTAL LOAN REPAYMENT</t>
  </si>
  <si>
    <t>AUG</t>
  </si>
  <si>
    <t>SEP</t>
  </si>
  <si>
    <t>N0V</t>
  </si>
  <si>
    <t>PHC</t>
  </si>
  <si>
    <t>AGRIC</t>
  </si>
  <si>
    <t>ADM</t>
  </si>
  <si>
    <t xml:space="preserve"> </t>
  </si>
  <si>
    <t>CLOSING BALANCE AS AT 31 DECEMBER 2021</t>
  </si>
  <si>
    <t>P O H</t>
  </si>
  <si>
    <t>office stationeries</t>
  </si>
  <si>
    <t>NEWSPAPER</t>
  </si>
  <si>
    <t>REFUND TO JAAC</t>
  </si>
  <si>
    <t>AGENCIES</t>
  </si>
  <si>
    <t>MTN</t>
  </si>
  <si>
    <t>GLO</t>
  </si>
  <si>
    <t>AIRTEL</t>
  </si>
  <si>
    <t>9MOBILE</t>
  </si>
  <si>
    <t>BALANCE AS AT 31 DECEMBER  2021</t>
  </si>
  <si>
    <t>BALANCE c/forward 31 DECEMBER 2021</t>
  </si>
  <si>
    <t>BALANCE C/f  31 DECEMBER 2021</t>
  </si>
  <si>
    <t>BALANCE C/FORWARD 31 DECEMBER  2021</t>
  </si>
  <si>
    <t>IPSAS ADJUSTMENT</t>
  </si>
  <si>
    <t>PENSION PAYABLE</t>
  </si>
  <si>
    <t>PENSION  PAYABLES</t>
  </si>
  <si>
    <t>YEAR ENDED 31 DECMBER 2021</t>
  </si>
  <si>
    <t>YEAR  ENDED 31 DECEMBER  2020</t>
  </si>
  <si>
    <t>NOTES 7: OVERHEAD COSTS</t>
  </si>
  <si>
    <t>2021 MONTHLY SALARY ANALYSIS (100%)</t>
  </si>
  <si>
    <t>STATUTORY REVENUE ALLOCATION (SRA)</t>
  </si>
  <si>
    <t>BALANCE AS AT 31 JANUARY  2021</t>
  </si>
  <si>
    <t>MEDICAL EQUIPMENTS</t>
  </si>
  <si>
    <t>PURCHASE OF HEALTH/MEDICAL EQUIPMENTS</t>
  </si>
  <si>
    <t>NOTES 8: SCHEDULE OF PROPERTY,PLANT &amp; EQUIPMENT (PPE)</t>
  </si>
  <si>
    <t>NOTES 9: BANK CHARGES</t>
  </si>
  <si>
    <t>NOTES 10: CASH &amp; CASH EQUIVALENT (BY BANK)</t>
  </si>
  <si>
    <t>NOTES 11: RECEIVABLES</t>
  </si>
  <si>
    <t>NOTES 12: PAYABLES  &amp; SHORT TERM LOAN</t>
  </si>
  <si>
    <t>NOTES 12a: SALARY PAYABLES</t>
  </si>
  <si>
    <t>NOTES 12b: PENSION PAYABLES</t>
  </si>
  <si>
    <t>NOTES 12c : OTHER PAYABLES</t>
  </si>
  <si>
    <t xml:space="preserve">NOTES 12d : SHORT TERM LOANS </t>
  </si>
  <si>
    <t>NOTES 13 : UNREMITTED DEDUCTIONS</t>
  </si>
  <si>
    <t>NOTES 14 : RESERVES</t>
  </si>
  <si>
    <t xml:space="preserve">NOTES 15: CAPITAL EXPENDITURE </t>
  </si>
  <si>
    <t>NOTES 16: LOAN REPAYMENT</t>
  </si>
  <si>
    <t>OFFICE 
EQUIPMENT</t>
  </si>
  <si>
    <t>PLANT &amp; 
MACHINERY</t>
  </si>
  <si>
    <t>INFRASTRUC
TURE</t>
  </si>
  <si>
    <t>MOTOR 
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</si>
</sst>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Berlin Sans FB"/>
      <family val="2"/>
    </font>
    <font>
      <b/>
      <sz val="8"/>
      <color theme="1"/>
      <name val="Berlin Sans FB"/>
      <family val="2"/>
    </font>
    <font>
      <b/>
      <sz val="10"/>
      <color rgb="FF000000"/>
      <name val="Berlin Sans FB"/>
      <family val="2"/>
    </font>
    <font>
      <b/>
      <sz val="10"/>
      <color theme="1"/>
      <name val="Berlin Sans FB"/>
      <family val="2"/>
    </font>
    <font>
      <sz val="10"/>
      <color theme="1"/>
      <name val="Berlin Sans FB"/>
      <family val="2"/>
    </font>
    <font>
      <b/>
      <sz val="7"/>
      <color theme="1"/>
      <name val="Berlin Sans FB"/>
      <family val="2"/>
    </font>
    <font>
      <sz val="7"/>
      <color theme="1"/>
      <name val="Berlin Sans FB"/>
      <family val="2"/>
    </font>
    <font>
      <u/>
      <sz val="7"/>
      <color theme="1"/>
      <name val="Berlin Sans FB"/>
      <family val="2"/>
    </font>
    <font>
      <b/>
      <u/>
      <sz val="7"/>
      <color theme="1"/>
      <name val="Berlin Sans FB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43" fontId="2" fillId="0" borderId="1" xfId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vertical="center" wrapText="1"/>
    </xf>
    <xf numFmtId="43" fontId="5" fillId="0" borderId="1" xfId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9" fontId="2" fillId="0" borderId="1" xfId="2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vertical="center" wrapText="1"/>
    </xf>
    <xf numFmtId="43" fontId="5" fillId="0" borderId="1" xfId="1" applyFont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5" fillId="0" borderId="1" xfId="1" applyFont="1" applyBorder="1" applyAlignment="1">
      <alignment vertical="center" wrapText="1"/>
    </xf>
    <xf numFmtId="43" fontId="6" fillId="0" borderId="1" xfId="1" applyFont="1" applyFill="1" applyBorder="1" applyAlignment="1">
      <alignment vertical="center"/>
    </xf>
    <xf numFmtId="43" fontId="5" fillId="0" borderId="1" xfId="1" applyFont="1" applyBorder="1" applyAlignment="1">
      <alignment horizontal="left" vertical="center"/>
    </xf>
    <xf numFmtId="43" fontId="6" fillId="0" borderId="1" xfId="1" applyFont="1" applyBorder="1" applyAlignment="1">
      <alignment horizontal="center" vertical="center" wrapText="1"/>
    </xf>
    <xf numFmtId="9" fontId="6" fillId="0" borderId="1" xfId="2" applyFont="1" applyBorder="1" applyAlignment="1">
      <alignment horizontal="center" vertical="center"/>
    </xf>
    <xf numFmtId="164" fontId="5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vertical="center"/>
    </xf>
    <xf numFmtId="0" fontId="6" fillId="0" borderId="1" xfId="1" applyNumberFormat="1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43" fontId="7" fillId="0" borderId="1" xfId="1" applyFont="1" applyBorder="1" applyAlignment="1">
      <alignment horizontal="left" vertical="center"/>
    </xf>
    <xf numFmtId="43" fontId="7" fillId="0" borderId="1" xfId="1" applyFont="1" applyBorder="1" applyAlignment="1">
      <alignment vertical="center"/>
    </xf>
    <xf numFmtId="43" fontId="7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43" fontId="9" fillId="0" borderId="1" xfId="1" applyFont="1" applyBorder="1" applyAlignment="1">
      <alignment vertical="center"/>
    </xf>
    <xf numFmtId="43" fontId="10" fillId="0" borderId="1" xfId="1" applyFont="1" applyBorder="1" applyAlignment="1">
      <alignment vertical="center"/>
    </xf>
    <xf numFmtId="9" fontId="7" fillId="0" borderId="1" xfId="2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247650</xdr:colOff>
      <xdr:row>52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16994E-3659-429D-D4B4-FFFCDE0FB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53250" cy="995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449580</xdr:colOff>
      <xdr:row>41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5F7D91-B779-7798-15A6-F5A5A0248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45580" cy="797052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449580</xdr:colOff>
      <xdr:row>41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A2E5F4-75E0-4843-B1EC-A4BD93D6A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45580" cy="797052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470535</xdr:colOff>
      <xdr:row>49</xdr:row>
      <xdr:rowOff>35560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1D78B-D21A-97BC-F30D-10C87F59A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66535" cy="796988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470535</xdr:colOff>
      <xdr:row>49</xdr:row>
      <xdr:rowOff>35560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BC9B30-059A-4779-BFB4-49DB7176B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66535" cy="796988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ALEMO%20AYODELE/Desktop/4th%20quarter%202021%20FINANCIAL%20STAT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PERFORMANCE"/>
      <sheetName val="FINANCIAL POSITION"/>
      <sheetName val="CASHFLOW"/>
      <sheetName val="COMPARISON OF BUDGET"/>
      <sheetName val="RECONCILIATION OF NET SURPLUS"/>
      <sheetName val="Sheet2"/>
      <sheetName val="CHANGE OF ASSETEQUITY"/>
      <sheetName val="WORKING NOTES"/>
      <sheetName val="Sheet1"/>
      <sheetName val="FAAC"/>
      <sheetName val="IGR"/>
      <sheetName val="OD"/>
      <sheetName val="working note"/>
      <sheetName val="STATUTORY DEDUCTION"/>
      <sheetName val="TABLE OF CONTENTS"/>
      <sheetName val="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C10">
            <v>3739500.21</v>
          </cell>
        </row>
        <row r="12">
          <cell r="C12">
            <v>1255502548.0199997</v>
          </cell>
        </row>
        <row r="13">
          <cell r="C13">
            <v>7336317.5099999998</v>
          </cell>
        </row>
        <row r="14">
          <cell r="C14">
            <v>71477614.409999996</v>
          </cell>
          <cell r="H14">
            <v>71477568</v>
          </cell>
        </row>
        <row r="15">
          <cell r="C15">
            <v>73391550.280000001</v>
          </cell>
        </row>
        <row r="16">
          <cell r="C16">
            <v>1885261.13</v>
          </cell>
        </row>
        <row r="44">
          <cell r="C44">
            <v>656595311.38999999</v>
          </cell>
        </row>
        <row r="76">
          <cell r="C76">
            <v>25925558.57</v>
          </cell>
        </row>
        <row r="99">
          <cell r="C99">
            <v>10842007.42</v>
          </cell>
        </row>
        <row r="241">
          <cell r="D241">
            <v>765501636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C33">
            <v>337883617.39999998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9CC9-1A69-46AD-9FDA-99C1E4BD18FC}">
  <dimension ref="A1"/>
  <sheetViews>
    <sheetView showGridLines="0"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workbookViewId="0">
      <selection activeCell="A4" sqref="A4"/>
    </sheetView>
  </sheetViews>
  <sheetFormatPr defaultRowHeight="12.75" x14ac:dyDescent="0.25"/>
  <cols>
    <col min="1" max="1" width="9.140625" style="8"/>
    <col min="2" max="2" width="13.140625" style="8" customWidth="1"/>
    <col min="3" max="3" width="13.5703125" style="8" customWidth="1"/>
    <col min="4" max="4" width="13.7109375" style="8" customWidth="1"/>
    <col min="5" max="5" width="14.28515625" style="8" customWidth="1"/>
    <col min="6" max="6" width="13" style="8" customWidth="1"/>
    <col min="7" max="7" width="16.28515625" style="8" customWidth="1"/>
    <col min="8" max="8" width="13.85546875" style="8" customWidth="1"/>
    <col min="9" max="9" width="13.5703125" style="8" customWidth="1"/>
    <col min="10" max="10" width="14.42578125" style="8" customWidth="1"/>
    <col min="11" max="16384" width="9.140625" style="8"/>
  </cols>
  <sheetData>
    <row r="1" spans="1:10" ht="13.5" x14ac:dyDescent="0.25">
      <c r="A1" s="14" t="s">
        <v>456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ht="13.5" x14ac:dyDescent="0.25">
      <c r="A3" s="14" t="s">
        <v>132</v>
      </c>
      <c r="B3" s="14" t="s">
        <v>304</v>
      </c>
      <c r="C3" s="14" t="s">
        <v>306</v>
      </c>
      <c r="D3" s="14" t="s">
        <v>300</v>
      </c>
      <c r="E3" s="14" t="s">
        <v>432</v>
      </c>
      <c r="F3" s="14" t="s">
        <v>433</v>
      </c>
      <c r="G3" s="14" t="s">
        <v>310</v>
      </c>
      <c r="H3" s="14" t="s">
        <v>434</v>
      </c>
      <c r="I3" s="14" t="s">
        <v>437</v>
      </c>
      <c r="J3" s="14" t="s">
        <v>83</v>
      </c>
    </row>
    <row r="4" spans="1:10" x14ac:dyDescent="0.25">
      <c r="A4" s="8" t="s">
        <v>293</v>
      </c>
      <c r="B4" s="8">
        <v>6658349.75</v>
      </c>
      <c r="C4" s="8">
        <v>3769391.05</v>
      </c>
      <c r="D4" s="8">
        <v>1155143.45</v>
      </c>
      <c r="E4" s="8">
        <v>15877705.550000001</v>
      </c>
      <c r="F4" s="8">
        <v>2737929.17</v>
      </c>
      <c r="G4" s="8">
        <v>5576825.2999999998</v>
      </c>
      <c r="H4" s="8">
        <v>6722981.1500000004</v>
      </c>
      <c r="I4" s="8">
        <v>6938002.8799999999</v>
      </c>
      <c r="J4" s="8">
        <f>SUM(B4:I4)</f>
        <v>49436328.299999997</v>
      </c>
    </row>
    <row r="5" spans="1:10" x14ac:dyDescent="0.25">
      <c r="A5" s="8" t="s">
        <v>312</v>
      </c>
      <c r="B5" s="8">
        <v>6643959.7800000003</v>
      </c>
      <c r="C5" s="8">
        <v>3720838.73</v>
      </c>
      <c r="D5" s="8">
        <v>1155143.45</v>
      </c>
      <c r="E5" s="8">
        <v>15378420.25</v>
      </c>
      <c r="F5" s="8">
        <v>2822427.2</v>
      </c>
      <c r="G5" s="8">
        <v>6444470.6299999999</v>
      </c>
      <c r="H5" s="8">
        <v>6326600.7000000002</v>
      </c>
      <c r="I5" s="8">
        <v>6937445.9199999999</v>
      </c>
      <c r="J5" s="8">
        <f t="shared" ref="J5:J16" si="0">SUM(B5:I5)</f>
        <v>49429306.660000004</v>
      </c>
    </row>
    <row r="6" spans="1:10" x14ac:dyDescent="0.25">
      <c r="A6" s="8" t="s">
        <v>135</v>
      </c>
      <c r="B6" s="8">
        <v>6643960.1299999999</v>
      </c>
      <c r="C6" s="8">
        <v>3720838.73</v>
      </c>
      <c r="D6" s="8">
        <v>1155143.67</v>
      </c>
      <c r="E6" s="8">
        <v>15261003.289999999</v>
      </c>
      <c r="F6" s="8">
        <v>2768257.93</v>
      </c>
      <c r="G6" s="8">
        <v>6346471.7699999996</v>
      </c>
      <c r="H6" s="8">
        <v>6326601.2000000002</v>
      </c>
      <c r="I6" s="8">
        <v>6937445.9800000004</v>
      </c>
      <c r="J6" s="8">
        <f t="shared" si="0"/>
        <v>49159722.700000003</v>
      </c>
    </row>
    <row r="7" spans="1:10" x14ac:dyDescent="0.25">
      <c r="A7" s="8" t="s">
        <v>136</v>
      </c>
      <c r="B7" s="8">
        <v>6579893.6900000004</v>
      </c>
      <c r="C7" s="8">
        <v>3809103.34</v>
      </c>
      <c r="D7" s="8">
        <v>1113047.46</v>
      </c>
      <c r="E7" s="8">
        <v>15180332.91</v>
      </c>
      <c r="F7" s="8">
        <v>2768260.2</v>
      </c>
      <c r="G7" s="8">
        <v>6346468.46</v>
      </c>
      <c r="H7" s="8">
        <v>6238338.1699999999</v>
      </c>
      <c r="I7" s="8">
        <v>6937445.9800000004</v>
      </c>
      <c r="J7" s="8">
        <f t="shared" si="0"/>
        <v>48972890.210000008</v>
      </c>
    </row>
    <row r="8" spans="1:10" x14ac:dyDescent="0.25">
      <c r="A8" s="8" t="s">
        <v>137</v>
      </c>
      <c r="B8" s="8">
        <v>6429313.4000000004</v>
      </c>
      <c r="C8" s="8">
        <v>3810589.69</v>
      </c>
      <c r="D8" s="8">
        <v>1219209.46</v>
      </c>
      <c r="E8" s="8">
        <v>14621427.460000001</v>
      </c>
      <c r="F8" s="8">
        <v>2789029.97</v>
      </c>
      <c r="G8" s="8">
        <v>6539166.4000000004</v>
      </c>
      <c r="H8" s="8">
        <v>6450789.3700000001</v>
      </c>
      <c r="I8" s="8">
        <v>6937445.9800000004</v>
      </c>
      <c r="J8" s="8">
        <f t="shared" si="0"/>
        <v>48796971.730000004</v>
      </c>
    </row>
    <row r="9" spans="1:10" x14ac:dyDescent="0.25">
      <c r="A9" s="8" t="s">
        <v>138</v>
      </c>
      <c r="B9" s="8">
        <v>6429313.4000000004</v>
      </c>
      <c r="C9" s="8">
        <v>3810589.69</v>
      </c>
      <c r="D9" s="8">
        <v>1219209.46</v>
      </c>
      <c r="E9" s="8">
        <v>14515060.51</v>
      </c>
      <c r="F9" s="8">
        <v>2789029.97</v>
      </c>
      <c r="G9" s="8">
        <v>6572991.7999999998</v>
      </c>
      <c r="H9" s="8">
        <v>6450789.3700000001</v>
      </c>
      <c r="I9" s="8">
        <v>6937445.9800000004</v>
      </c>
      <c r="J9" s="8">
        <f t="shared" si="0"/>
        <v>48724430.179999992</v>
      </c>
    </row>
    <row r="10" spans="1:10" x14ac:dyDescent="0.25">
      <c r="A10" s="8" t="s">
        <v>139</v>
      </c>
      <c r="B10" s="8">
        <v>6385228.5800000001</v>
      </c>
      <c r="C10" s="8">
        <v>3854674.65</v>
      </c>
      <c r="D10" s="8">
        <v>1219209.33</v>
      </c>
      <c r="E10" s="8">
        <v>14417879.15</v>
      </c>
      <c r="F10" s="8">
        <v>2789029.95</v>
      </c>
      <c r="G10" s="8">
        <v>6317000.1299999999</v>
      </c>
      <c r="H10" s="8">
        <v>6382505.25</v>
      </c>
      <c r="I10" s="8">
        <v>6937445.9800000004</v>
      </c>
      <c r="J10" s="8">
        <f t="shared" si="0"/>
        <v>48302973.019999996</v>
      </c>
    </row>
    <row r="11" spans="1:10" x14ac:dyDescent="0.25">
      <c r="A11" s="8" t="s">
        <v>429</v>
      </c>
      <c r="B11" s="8">
        <v>6273018.7999999998</v>
      </c>
      <c r="C11" s="8">
        <v>3912860.68</v>
      </c>
      <c r="D11" s="8">
        <v>1219209.33</v>
      </c>
      <c r="E11" s="8">
        <v>14417879.15</v>
      </c>
      <c r="F11" s="8">
        <v>2859423.13</v>
      </c>
      <c r="G11" s="8">
        <v>6517000.1299999999</v>
      </c>
      <c r="H11" s="8">
        <v>6382505.25</v>
      </c>
      <c r="I11" s="8">
        <v>6937445.9800000004</v>
      </c>
      <c r="J11" s="8">
        <f t="shared" si="0"/>
        <v>48519342.450000003</v>
      </c>
    </row>
    <row r="12" spans="1:10" x14ac:dyDescent="0.25">
      <c r="A12" s="8" t="s">
        <v>430</v>
      </c>
      <c r="B12" s="8">
        <v>6273018.6600000001</v>
      </c>
      <c r="C12" s="8">
        <v>3912860.71</v>
      </c>
      <c r="D12" s="8">
        <v>1219209.46</v>
      </c>
      <c r="E12" s="8">
        <v>14410188.09</v>
      </c>
      <c r="F12" s="8">
        <v>2859423.14</v>
      </c>
      <c r="G12" s="8">
        <v>6517000.46</v>
      </c>
      <c r="H12" s="8">
        <v>6382505.3099999996</v>
      </c>
      <c r="I12" s="8">
        <v>6937445.9800000004</v>
      </c>
      <c r="J12" s="8">
        <f t="shared" si="0"/>
        <v>48511651.810000002</v>
      </c>
    </row>
    <row r="13" spans="1:10" x14ac:dyDescent="0.25">
      <c r="A13" s="8" t="s">
        <v>267</v>
      </c>
      <c r="B13" s="8">
        <v>6182235.8799999999</v>
      </c>
      <c r="C13" s="8">
        <v>3912860.68</v>
      </c>
      <c r="D13" s="8">
        <v>1219209.33</v>
      </c>
      <c r="E13" s="8">
        <v>14410187.65</v>
      </c>
      <c r="F13" s="8">
        <v>2859423.13</v>
      </c>
      <c r="G13" s="8">
        <v>6447212.3300000001</v>
      </c>
      <c r="H13" s="8">
        <v>6318429.3799999999</v>
      </c>
      <c r="I13" s="8">
        <v>6937445.9800000004</v>
      </c>
      <c r="J13" s="8">
        <f t="shared" si="0"/>
        <v>48287004.359999999</v>
      </c>
    </row>
    <row r="14" spans="1:10" x14ac:dyDescent="0.25">
      <c r="A14" s="8" t="s">
        <v>431</v>
      </c>
      <c r="B14" s="8">
        <v>6182235.7400000002</v>
      </c>
      <c r="C14" s="8">
        <v>3821726.11</v>
      </c>
      <c r="D14" s="8">
        <v>1219209.46</v>
      </c>
      <c r="E14" s="8">
        <v>14385424.34</v>
      </c>
      <c r="F14" s="8">
        <v>2727919.03</v>
      </c>
      <c r="G14" s="8">
        <v>6255529.7999999998</v>
      </c>
      <c r="H14" s="8">
        <v>6130338.9400000004</v>
      </c>
      <c r="I14" s="8">
        <v>6937445.9800000004</v>
      </c>
      <c r="J14" s="8">
        <f t="shared" si="0"/>
        <v>47659829.399999991</v>
      </c>
    </row>
    <row r="15" spans="1:10" x14ac:dyDescent="0.25">
      <c r="A15" s="8" t="s">
        <v>269</v>
      </c>
      <c r="B15" s="8">
        <v>6182235.7400000002</v>
      </c>
      <c r="C15" s="8">
        <v>3821726.11</v>
      </c>
      <c r="D15" s="8">
        <v>1219209.46</v>
      </c>
      <c r="E15" s="8">
        <v>14385424.34</v>
      </c>
      <c r="F15" s="8">
        <v>2727919.03</v>
      </c>
      <c r="G15" s="8">
        <v>6127532.5999999996</v>
      </c>
      <c r="H15" s="8">
        <v>6130338.9400000004</v>
      </c>
      <c r="I15" s="8">
        <v>6937445.9800000004</v>
      </c>
      <c r="J15" s="8">
        <f t="shared" si="0"/>
        <v>47531832.200000003</v>
      </c>
    </row>
    <row r="16" spans="1:10" ht="13.5" x14ac:dyDescent="0.25">
      <c r="A16" s="7" t="s">
        <v>83</v>
      </c>
      <c r="B16" s="7">
        <f t="shared" ref="B16:I16" si="1">SUM(B4:B15)</f>
        <v>76862763.549999997</v>
      </c>
      <c r="C16" s="7">
        <f t="shared" si="1"/>
        <v>45878060.169999994</v>
      </c>
      <c r="D16" s="7">
        <f t="shared" si="1"/>
        <v>14332153.32</v>
      </c>
      <c r="E16" s="7">
        <f t="shared" si="1"/>
        <v>177260932.69000003</v>
      </c>
      <c r="F16" s="7">
        <f t="shared" si="1"/>
        <v>33498071.850000001</v>
      </c>
      <c r="G16" s="7">
        <f t="shared" si="1"/>
        <v>76007669.810000002</v>
      </c>
      <c r="H16" s="7">
        <f t="shared" si="1"/>
        <v>76242723.030000001</v>
      </c>
      <c r="I16" s="7">
        <f t="shared" si="1"/>
        <v>83249908.600000024</v>
      </c>
      <c r="J16" s="7">
        <f t="shared" si="0"/>
        <v>583332283.0200001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6"/>
  <sheetViews>
    <sheetView workbookViewId="0">
      <selection activeCell="A4" sqref="A4"/>
    </sheetView>
  </sheetViews>
  <sheetFormatPr defaultRowHeight="13.5" x14ac:dyDescent="0.25"/>
  <cols>
    <col min="1" max="1" width="5.42578125" style="8" customWidth="1"/>
    <col min="2" max="2" width="10" style="7" customWidth="1"/>
    <col min="3" max="3" width="16.28515625" style="8" customWidth="1"/>
    <col min="4" max="4" width="13.7109375" style="8" customWidth="1"/>
    <col min="5" max="5" width="13.42578125" style="8" customWidth="1"/>
    <col min="6" max="6" width="14.42578125" style="8" customWidth="1"/>
    <col min="7" max="7" width="21.140625" style="8" customWidth="1"/>
    <col min="8" max="8" width="17.5703125" style="8" customWidth="1"/>
    <col min="9" max="9" width="15.7109375" style="8" customWidth="1"/>
    <col min="10" max="11" width="20.140625" style="8" customWidth="1"/>
    <col min="12" max="12" width="15.85546875" style="8" customWidth="1"/>
    <col min="13" max="16384" width="9.140625" style="8"/>
  </cols>
  <sheetData>
    <row r="1" spans="1:20" x14ac:dyDescent="0.25">
      <c r="E1" s="7">
        <v>2021</v>
      </c>
    </row>
    <row r="2" spans="1:20" x14ac:dyDescent="0.25">
      <c r="A2" s="7"/>
      <c r="C2" s="14">
        <v>11010101</v>
      </c>
      <c r="D2" s="14">
        <v>11010201</v>
      </c>
      <c r="E2" s="14">
        <v>11010301</v>
      </c>
      <c r="F2" s="14">
        <v>11010401</v>
      </c>
      <c r="G2" s="14">
        <v>11010501</v>
      </c>
      <c r="H2" s="14">
        <v>11010601</v>
      </c>
      <c r="I2" s="14">
        <v>11010901</v>
      </c>
      <c r="J2" s="14">
        <v>11010701</v>
      </c>
      <c r="K2" s="14">
        <v>11010801</v>
      </c>
      <c r="L2" s="7"/>
    </row>
    <row r="3" spans="1:20" s="7" customFormat="1" ht="27" customHeight="1" x14ac:dyDescent="0.25">
      <c r="A3" s="7" t="s">
        <v>122</v>
      </c>
      <c r="B3" s="7" t="s">
        <v>261</v>
      </c>
      <c r="C3" s="14" t="s">
        <v>262</v>
      </c>
      <c r="D3" s="14" t="s">
        <v>263</v>
      </c>
      <c r="E3" s="14" t="s">
        <v>87</v>
      </c>
      <c r="F3" s="14" t="s">
        <v>264</v>
      </c>
      <c r="G3" s="14" t="s">
        <v>90</v>
      </c>
      <c r="H3" s="14" t="s">
        <v>265</v>
      </c>
      <c r="I3" s="14" t="s">
        <v>145</v>
      </c>
      <c r="J3" s="14" t="s">
        <v>89</v>
      </c>
      <c r="K3" s="14" t="s">
        <v>126</v>
      </c>
      <c r="L3" s="14" t="s">
        <v>83</v>
      </c>
      <c r="M3" s="14"/>
      <c r="N3" s="14"/>
      <c r="O3" s="14"/>
      <c r="P3" s="14"/>
      <c r="Q3" s="14"/>
      <c r="R3" s="14"/>
      <c r="S3" s="14"/>
      <c r="T3" s="14"/>
    </row>
    <row r="4" spans="1:20" ht="21.95" customHeight="1" x14ac:dyDescent="0.25">
      <c r="A4" s="8">
        <v>1</v>
      </c>
      <c r="B4" s="7" t="s">
        <v>133</v>
      </c>
      <c r="C4" s="8">
        <v>94407133.260000005</v>
      </c>
      <c r="D4" s="8">
        <v>54451124.039999999</v>
      </c>
      <c r="E4" s="8">
        <v>0</v>
      </c>
      <c r="F4" s="8">
        <v>949882.12</v>
      </c>
      <c r="G4" s="8">
        <v>0</v>
      </c>
      <c r="H4" s="8">
        <v>0</v>
      </c>
      <c r="I4" s="8">
        <v>0</v>
      </c>
      <c r="J4" s="8">
        <v>1686792.3</v>
      </c>
      <c r="K4" s="8">
        <v>0</v>
      </c>
      <c r="L4" s="7">
        <f t="shared" ref="L4:L9" si="0">SUM(C4:K4)</f>
        <v>151494931.72000003</v>
      </c>
    </row>
    <row r="5" spans="1:20" ht="21.95" customHeight="1" x14ac:dyDescent="0.25">
      <c r="A5" s="8">
        <v>2</v>
      </c>
      <c r="B5" s="7" t="s">
        <v>134</v>
      </c>
      <c r="C5" s="8">
        <v>109356187.11</v>
      </c>
      <c r="D5" s="8">
        <v>50040585.310000002</v>
      </c>
      <c r="E5" s="8">
        <v>0</v>
      </c>
      <c r="F5" s="8">
        <v>0</v>
      </c>
      <c r="G5" s="8">
        <v>0</v>
      </c>
      <c r="H5" s="8">
        <v>3927375.22</v>
      </c>
      <c r="I5" s="8">
        <v>0</v>
      </c>
      <c r="J5" s="8">
        <v>0</v>
      </c>
      <c r="K5" s="8">
        <v>0</v>
      </c>
      <c r="L5" s="7">
        <f t="shared" si="0"/>
        <v>163324147.64000002</v>
      </c>
    </row>
    <row r="6" spans="1:20" ht="21.95" customHeight="1" x14ac:dyDescent="0.25">
      <c r="A6" s="8">
        <v>3</v>
      </c>
      <c r="B6" s="7" t="s">
        <v>135</v>
      </c>
      <c r="C6" s="8">
        <v>79409390.450000003</v>
      </c>
      <c r="D6" s="8">
        <v>54296380.350000001</v>
      </c>
      <c r="E6" s="8">
        <v>0</v>
      </c>
      <c r="F6" s="8">
        <v>0</v>
      </c>
      <c r="G6" s="8">
        <v>0</v>
      </c>
      <c r="H6" s="8">
        <v>3927375.22</v>
      </c>
      <c r="I6" s="8">
        <v>0</v>
      </c>
      <c r="J6" s="8">
        <v>2052707.91</v>
      </c>
      <c r="K6" s="8">
        <v>141210.69</v>
      </c>
      <c r="L6" s="7">
        <f t="shared" si="0"/>
        <v>139827064.62</v>
      </c>
    </row>
    <row r="7" spans="1:20" ht="21.95" customHeight="1" x14ac:dyDescent="0.25">
      <c r="A7" s="8">
        <v>4</v>
      </c>
      <c r="B7" s="7" t="s">
        <v>136</v>
      </c>
      <c r="C7" s="8">
        <v>89345693.840000004</v>
      </c>
      <c r="D7" s="8">
        <v>57787736.369999997</v>
      </c>
      <c r="E7" s="8">
        <v>0</v>
      </c>
      <c r="F7" s="8">
        <v>0</v>
      </c>
      <c r="G7" s="8">
        <v>0</v>
      </c>
      <c r="H7" s="8">
        <v>13401930.710000001</v>
      </c>
      <c r="I7" s="8">
        <v>0</v>
      </c>
      <c r="J7" s="8">
        <v>0</v>
      </c>
      <c r="K7" s="8">
        <v>0</v>
      </c>
      <c r="L7" s="7">
        <f t="shared" si="0"/>
        <v>160535360.92000002</v>
      </c>
    </row>
    <row r="8" spans="1:20" ht="21.95" customHeight="1" x14ac:dyDescent="0.25">
      <c r="A8" s="8">
        <v>5</v>
      </c>
      <c r="B8" s="7" t="s">
        <v>137</v>
      </c>
      <c r="C8" s="8">
        <v>100800704.15000001</v>
      </c>
      <c r="D8" s="8">
        <v>57342935.640000001</v>
      </c>
      <c r="E8" s="8">
        <v>0</v>
      </c>
      <c r="F8" s="8">
        <v>741809.14</v>
      </c>
      <c r="G8" s="8">
        <v>0</v>
      </c>
      <c r="H8" s="8">
        <v>15963595.82</v>
      </c>
      <c r="I8" s="8">
        <v>0</v>
      </c>
      <c r="J8" s="8">
        <v>0</v>
      </c>
      <c r="K8" s="8">
        <v>0</v>
      </c>
      <c r="L8" s="7">
        <f t="shared" si="0"/>
        <v>174849044.75</v>
      </c>
    </row>
    <row r="9" spans="1:20" ht="21.95" customHeight="1" x14ac:dyDescent="0.25">
      <c r="A9" s="8">
        <v>6</v>
      </c>
      <c r="B9" s="7" t="s">
        <v>138</v>
      </c>
      <c r="C9" s="8">
        <v>84256233.659999996</v>
      </c>
      <c r="D9" s="8">
        <v>58311877.359999999</v>
      </c>
      <c r="E9" s="8">
        <v>0</v>
      </c>
      <c r="F9" s="8">
        <v>960674.83</v>
      </c>
      <c r="G9" s="8">
        <v>0</v>
      </c>
      <c r="H9" s="8">
        <v>4080950.1</v>
      </c>
      <c r="I9" s="8">
        <v>0</v>
      </c>
      <c r="J9" s="8">
        <v>0</v>
      </c>
      <c r="K9" s="8">
        <v>5458325.4900000002</v>
      </c>
      <c r="L9" s="7">
        <f t="shared" si="0"/>
        <v>153068061.44</v>
      </c>
    </row>
    <row r="10" spans="1:20" ht="21.95" customHeight="1" x14ac:dyDescent="0.25">
      <c r="A10" s="8">
        <v>7</v>
      </c>
      <c r="B10" s="7" t="s">
        <v>139</v>
      </c>
      <c r="C10" s="8">
        <v>137821252.38999999</v>
      </c>
      <c r="D10" s="8">
        <v>49220720.479999997</v>
      </c>
      <c r="E10" s="8">
        <v>0</v>
      </c>
      <c r="F10" s="8">
        <v>0</v>
      </c>
      <c r="G10" s="8">
        <v>0</v>
      </c>
      <c r="H10" s="8">
        <v>3927375.22</v>
      </c>
      <c r="I10" s="8">
        <v>1885261.13</v>
      </c>
      <c r="J10" s="8">
        <v>0</v>
      </c>
      <c r="K10" s="8">
        <v>13645813.75</v>
      </c>
      <c r="L10" s="7">
        <f t="shared" ref="L10:L16" si="1">SUM(C10:K10)</f>
        <v>206500422.96999997</v>
      </c>
    </row>
    <row r="11" spans="1:20" ht="21.95" customHeight="1" x14ac:dyDescent="0.25">
      <c r="A11" s="8">
        <v>8</v>
      </c>
      <c r="B11" s="7" t="s">
        <v>140</v>
      </c>
      <c r="C11" s="8">
        <v>129090581.84999999</v>
      </c>
      <c r="D11" s="8">
        <v>49009487.039999999</v>
      </c>
      <c r="E11" s="8">
        <v>0</v>
      </c>
      <c r="F11" s="8">
        <v>913520.07</v>
      </c>
      <c r="G11" s="8">
        <v>0</v>
      </c>
      <c r="H11" s="8">
        <v>9279213.1699999999</v>
      </c>
      <c r="I11" s="8">
        <v>0</v>
      </c>
      <c r="J11" s="8">
        <v>0</v>
      </c>
      <c r="K11" s="8">
        <v>0</v>
      </c>
      <c r="L11" s="7">
        <f t="shared" si="1"/>
        <v>188292802.12999997</v>
      </c>
    </row>
    <row r="12" spans="1:20" ht="21.95" customHeight="1" x14ac:dyDescent="0.25">
      <c r="A12" s="8">
        <v>9</v>
      </c>
      <c r="B12" s="7" t="s">
        <v>266</v>
      </c>
      <c r="C12" s="8">
        <v>105823130.91</v>
      </c>
      <c r="D12" s="8">
        <v>56761405.619999997</v>
      </c>
      <c r="E12" s="8">
        <v>0</v>
      </c>
      <c r="F12" s="8">
        <v>584088.81000000006</v>
      </c>
      <c r="G12" s="8">
        <v>0</v>
      </c>
      <c r="H12" s="8">
        <v>3927375.22</v>
      </c>
      <c r="I12" s="8">
        <v>0</v>
      </c>
      <c r="J12" s="8">
        <v>0</v>
      </c>
      <c r="K12" s="8">
        <v>13509355.560000001</v>
      </c>
      <c r="L12" s="7">
        <f t="shared" si="1"/>
        <v>180605356.12</v>
      </c>
    </row>
    <row r="13" spans="1:20" ht="21.95" customHeight="1" x14ac:dyDescent="0.25">
      <c r="A13" s="8">
        <v>10</v>
      </c>
      <c r="B13" s="7" t="s">
        <v>267</v>
      </c>
      <c r="C13" s="8">
        <v>0</v>
      </c>
      <c r="D13" s="8">
        <v>0</v>
      </c>
      <c r="E13" s="8">
        <v>0</v>
      </c>
      <c r="F13" s="8">
        <v>684275.29</v>
      </c>
      <c r="G13" s="8">
        <v>0</v>
      </c>
      <c r="H13" s="8">
        <v>0</v>
      </c>
      <c r="I13" s="8">
        <v>0</v>
      </c>
      <c r="J13" s="8">
        <v>0</v>
      </c>
      <c r="K13" s="8">
        <v>108778.01</v>
      </c>
      <c r="L13" s="7">
        <f t="shared" si="1"/>
        <v>793053.3</v>
      </c>
    </row>
    <row r="14" spans="1:20" ht="21.95" customHeight="1" x14ac:dyDescent="0.25">
      <c r="A14" s="8">
        <v>11</v>
      </c>
      <c r="B14" s="7" t="s">
        <v>268</v>
      </c>
      <c r="C14" s="8">
        <v>215153556.59999999</v>
      </c>
      <c r="D14" s="8">
        <v>106729788.63</v>
      </c>
      <c r="E14" s="8">
        <v>0</v>
      </c>
      <c r="F14" s="8">
        <v>1504210.44</v>
      </c>
      <c r="G14" s="8">
        <v>0</v>
      </c>
      <c r="H14" s="8">
        <v>9115048.5099999998</v>
      </c>
      <c r="I14" s="8">
        <v>0</v>
      </c>
      <c r="J14" s="8">
        <v>0</v>
      </c>
      <c r="K14" s="8">
        <v>40528066.780000001</v>
      </c>
      <c r="L14" s="7">
        <f t="shared" si="1"/>
        <v>373030670.96000004</v>
      </c>
    </row>
    <row r="15" spans="1:20" ht="21.95" customHeight="1" x14ac:dyDescent="0.25">
      <c r="A15" s="8">
        <v>12</v>
      </c>
      <c r="B15" s="7" t="s">
        <v>269</v>
      </c>
      <c r="C15" s="8">
        <v>110038683.8</v>
      </c>
      <c r="D15" s="8">
        <v>62643270.549999997</v>
      </c>
      <c r="E15" s="8">
        <v>0</v>
      </c>
      <c r="F15" s="8">
        <v>997856.81</v>
      </c>
      <c r="G15" s="8">
        <v>0</v>
      </c>
      <c r="H15" s="8">
        <v>3927375.22</v>
      </c>
      <c r="I15" s="8">
        <v>0</v>
      </c>
      <c r="J15" s="8">
        <v>0</v>
      </c>
      <c r="K15" s="8">
        <v>0</v>
      </c>
      <c r="L15" s="7">
        <f t="shared" si="1"/>
        <v>177607186.38</v>
      </c>
    </row>
    <row r="16" spans="1:20" s="7" customFormat="1" ht="21.95" customHeight="1" x14ac:dyDescent="0.25">
      <c r="B16" s="7" t="s">
        <v>83</v>
      </c>
      <c r="C16" s="7">
        <f t="shared" ref="C16:J16" si="2">SUM(C4:C15)</f>
        <v>1255502548.0199997</v>
      </c>
      <c r="D16" s="7">
        <f t="shared" si="2"/>
        <v>656595311.38999999</v>
      </c>
      <c r="E16" s="7">
        <f t="shared" si="2"/>
        <v>0</v>
      </c>
      <c r="F16" s="7">
        <f t="shared" si="2"/>
        <v>7336317.5099999998</v>
      </c>
      <c r="G16" s="7">
        <f t="shared" si="2"/>
        <v>0</v>
      </c>
      <c r="H16" s="7">
        <f t="shared" si="2"/>
        <v>71477614.409999996</v>
      </c>
      <c r="I16" s="7">
        <f t="shared" si="2"/>
        <v>1885261.13</v>
      </c>
      <c r="J16" s="7">
        <f t="shared" si="2"/>
        <v>3739500.21</v>
      </c>
      <c r="K16" s="7">
        <f>SUM(K4:K15)</f>
        <v>73391550.280000001</v>
      </c>
      <c r="L16" s="7">
        <f t="shared" si="1"/>
        <v>2069928102.95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X17"/>
  <sheetViews>
    <sheetView topLeftCell="I3" workbookViewId="0">
      <selection activeCell="A4" sqref="A4"/>
    </sheetView>
  </sheetViews>
  <sheetFormatPr defaultRowHeight="12.75" x14ac:dyDescent="0.25"/>
  <cols>
    <col min="1" max="1" width="4.5703125" style="8" customWidth="1"/>
    <col min="2" max="2" width="9.7109375" style="8" customWidth="1"/>
    <col min="3" max="3" width="16.140625" style="8" customWidth="1"/>
    <col min="4" max="6" width="12" style="8" customWidth="1"/>
    <col min="7" max="7" width="11" style="8" customWidth="1"/>
    <col min="8" max="8" width="14.85546875" style="8" customWidth="1"/>
    <col min="9" max="9" width="13" style="8" customWidth="1"/>
    <col min="10" max="10" width="12.140625" style="8" customWidth="1"/>
    <col min="11" max="11" width="13.140625" style="8" customWidth="1"/>
    <col min="12" max="14" width="11.5703125" style="8" customWidth="1"/>
    <col min="15" max="15" width="14.5703125" style="8" customWidth="1"/>
    <col min="16" max="16" width="11.85546875" style="8" customWidth="1"/>
    <col min="17" max="17" width="10.140625" style="8" customWidth="1"/>
    <col min="18" max="18" width="11.42578125" style="8" customWidth="1"/>
    <col min="19" max="19" width="18.42578125" style="8" bestFit="1" customWidth="1"/>
    <col min="20" max="20" width="13.28515625" style="8" customWidth="1"/>
    <col min="21" max="21" width="17.85546875" style="8" bestFit="1" customWidth="1"/>
    <col min="22" max="22" width="10" style="8" customWidth="1"/>
    <col min="23" max="23" width="11.42578125" style="8" customWidth="1"/>
    <col min="24" max="24" width="12.7109375" style="8" customWidth="1"/>
    <col min="25" max="16384" width="9.140625" style="8"/>
  </cols>
  <sheetData>
    <row r="3" spans="1:24" ht="21.95" customHeight="1" x14ac:dyDescent="0.25">
      <c r="C3" s="14">
        <v>12010101</v>
      </c>
      <c r="D3" s="14">
        <v>12020109</v>
      </c>
      <c r="E3" s="14">
        <v>12020131</v>
      </c>
      <c r="F3" s="14">
        <v>12020138</v>
      </c>
      <c r="G3" s="14">
        <v>12020186</v>
      </c>
      <c r="H3" s="14">
        <v>12020415</v>
      </c>
      <c r="I3" s="14">
        <v>12020416</v>
      </c>
      <c r="J3" s="14">
        <v>12020435</v>
      </c>
      <c r="K3" s="14">
        <v>12020443</v>
      </c>
      <c r="L3" s="14">
        <v>12020444</v>
      </c>
      <c r="M3" s="14">
        <v>12020448</v>
      </c>
      <c r="N3" s="14">
        <v>12020449</v>
      </c>
      <c r="O3" s="14">
        <v>12020451</v>
      </c>
      <c r="P3" s="15">
        <v>12020454</v>
      </c>
      <c r="Q3" s="15">
        <v>12020501</v>
      </c>
      <c r="R3" s="15">
        <v>12020703</v>
      </c>
      <c r="S3" s="15">
        <v>12020705</v>
      </c>
      <c r="T3" s="15">
        <v>12020707</v>
      </c>
      <c r="U3" s="14">
        <v>12020712</v>
      </c>
      <c r="V3" s="14">
        <v>12020713</v>
      </c>
      <c r="W3" s="14">
        <v>12020803</v>
      </c>
      <c r="X3" s="14" t="s">
        <v>83</v>
      </c>
    </row>
    <row r="4" spans="1:24" ht="40.5" x14ac:dyDescent="0.25">
      <c r="A4" s="7" t="s">
        <v>122</v>
      </c>
      <c r="B4" s="7" t="s">
        <v>261</v>
      </c>
      <c r="C4" s="14" t="s">
        <v>270</v>
      </c>
      <c r="D4" s="14" t="s">
        <v>271</v>
      </c>
      <c r="E4" s="14" t="s">
        <v>272</v>
      </c>
      <c r="F4" s="14" t="s">
        <v>396</v>
      </c>
      <c r="G4" s="14" t="s">
        <v>273</v>
      </c>
      <c r="H4" s="14" t="s">
        <v>274</v>
      </c>
      <c r="I4" s="14" t="s">
        <v>275</v>
      </c>
      <c r="J4" s="14" t="s">
        <v>276</v>
      </c>
      <c r="K4" s="14" t="s">
        <v>359</v>
      </c>
      <c r="L4" s="14" t="s">
        <v>158</v>
      </c>
      <c r="M4" s="14" t="s">
        <v>277</v>
      </c>
      <c r="N4" s="14" t="s">
        <v>278</v>
      </c>
      <c r="O4" s="14" t="s">
        <v>279</v>
      </c>
      <c r="P4" s="7" t="s">
        <v>280</v>
      </c>
      <c r="Q4" s="16" t="s">
        <v>366</v>
      </c>
      <c r="R4" s="11" t="s">
        <v>281</v>
      </c>
      <c r="S4" s="7" t="s">
        <v>282</v>
      </c>
      <c r="T4" s="7" t="s">
        <v>283</v>
      </c>
      <c r="U4" s="7" t="s">
        <v>284</v>
      </c>
      <c r="V4" s="7" t="s">
        <v>285</v>
      </c>
      <c r="W4" s="16" t="s">
        <v>367</v>
      </c>
      <c r="X4" s="7"/>
    </row>
    <row r="5" spans="1:24" ht="21.95" customHeight="1" x14ac:dyDescent="0.25">
      <c r="A5" s="8">
        <v>1</v>
      </c>
      <c r="B5" s="7" t="s">
        <v>133</v>
      </c>
      <c r="C5" s="8">
        <v>2130550.4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20000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17">
        <v>188000</v>
      </c>
      <c r="Q5" s="17">
        <v>0</v>
      </c>
      <c r="R5" s="17">
        <v>0</v>
      </c>
      <c r="S5" s="17">
        <v>40000</v>
      </c>
      <c r="T5" s="17">
        <v>19000</v>
      </c>
      <c r="U5" s="8">
        <v>201300</v>
      </c>
      <c r="V5" s="8">
        <v>76057.42</v>
      </c>
      <c r="W5" s="8">
        <v>0</v>
      </c>
      <c r="X5" s="7">
        <f t="shared" ref="X5:X10" si="0">SUM(C5:W5)</f>
        <v>2674907.8199999998</v>
      </c>
    </row>
    <row r="6" spans="1:24" ht="21.95" customHeight="1" x14ac:dyDescent="0.25">
      <c r="A6" s="8">
        <v>2</v>
      </c>
      <c r="B6" s="7" t="s">
        <v>134</v>
      </c>
      <c r="C6" s="8">
        <v>166934.76999999999</v>
      </c>
      <c r="D6" s="8">
        <v>20000</v>
      </c>
      <c r="E6" s="8">
        <v>0</v>
      </c>
      <c r="F6" s="8">
        <v>0</v>
      </c>
      <c r="G6" s="8">
        <v>0</v>
      </c>
      <c r="H6" s="8">
        <v>0</v>
      </c>
      <c r="I6" s="8">
        <v>5000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17">
        <v>0</v>
      </c>
      <c r="Q6" s="17">
        <v>0</v>
      </c>
      <c r="R6" s="17">
        <v>0</v>
      </c>
      <c r="S6" s="17">
        <v>40000</v>
      </c>
      <c r="T6" s="17">
        <v>9000</v>
      </c>
      <c r="U6" s="8">
        <v>150150</v>
      </c>
      <c r="V6" s="8">
        <v>63300</v>
      </c>
      <c r="W6" s="8">
        <v>0</v>
      </c>
      <c r="X6" s="7">
        <f t="shared" si="0"/>
        <v>454384.77</v>
      </c>
    </row>
    <row r="7" spans="1:24" ht="21.95" customHeight="1" x14ac:dyDescent="0.25">
      <c r="A7" s="8">
        <v>3</v>
      </c>
      <c r="B7" s="7" t="s">
        <v>135</v>
      </c>
      <c r="C7" s="8">
        <v>1824802.66</v>
      </c>
      <c r="D7" s="8">
        <v>4000</v>
      </c>
      <c r="E7" s="8">
        <v>15500</v>
      </c>
      <c r="F7" s="8">
        <v>0</v>
      </c>
      <c r="G7" s="8">
        <v>145000</v>
      </c>
      <c r="H7" s="8">
        <v>0</v>
      </c>
      <c r="I7" s="8">
        <v>95000</v>
      </c>
      <c r="J7" s="8">
        <v>0</v>
      </c>
      <c r="K7" s="8">
        <v>3000</v>
      </c>
      <c r="L7" s="8">
        <v>0</v>
      </c>
      <c r="M7" s="8">
        <v>23000</v>
      </c>
      <c r="N7" s="8">
        <v>0</v>
      </c>
      <c r="O7" s="8">
        <v>0</v>
      </c>
      <c r="P7" s="17">
        <v>159000</v>
      </c>
      <c r="Q7" s="17">
        <v>0</v>
      </c>
      <c r="R7" s="17">
        <v>110000</v>
      </c>
      <c r="S7" s="17">
        <v>0</v>
      </c>
      <c r="T7" s="17">
        <v>0</v>
      </c>
      <c r="U7" s="8">
        <v>212150</v>
      </c>
      <c r="V7" s="8">
        <v>167400</v>
      </c>
      <c r="W7" s="8">
        <v>0</v>
      </c>
      <c r="X7" s="7">
        <f t="shared" si="0"/>
        <v>2758852.66</v>
      </c>
    </row>
    <row r="8" spans="1:24" ht="21.95" customHeight="1" x14ac:dyDescent="0.25">
      <c r="A8" s="8">
        <v>4</v>
      </c>
      <c r="B8" s="7" t="s">
        <v>136</v>
      </c>
      <c r="C8" s="8">
        <v>1724539.8</v>
      </c>
      <c r="D8" s="8">
        <v>56000</v>
      </c>
      <c r="E8" s="8">
        <v>0</v>
      </c>
      <c r="F8" s="8">
        <v>0</v>
      </c>
      <c r="G8" s="8">
        <v>35000</v>
      </c>
      <c r="H8" s="8">
        <v>0</v>
      </c>
      <c r="I8" s="8">
        <v>5000</v>
      </c>
      <c r="J8" s="8">
        <v>10000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17">
        <v>0</v>
      </c>
      <c r="Q8" s="17">
        <v>0</v>
      </c>
      <c r="R8" s="17">
        <v>976000</v>
      </c>
      <c r="S8" s="17">
        <v>200000</v>
      </c>
      <c r="T8" s="17">
        <v>6000</v>
      </c>
      <c r="U8" s="8">
        <v>51500</v>
      </c>
      <c r="V8" s="8">
        <v>14400</v>
      </c>
      <c r="W8" s="8">
        <v>0</v>
      </c>
      <c r="X8" s="7">
        <f t="shared" si="0"/>
        <v>3078439.8</v>
      </c>
    </row>
    <row r="9" spans="1:24" ht="21.95" customHeight="1" x14ac:dyDescent="0.25">
      <c r="A9" s="8">
        <v>5</v>
      </c>
      <c r="B9" s="7" t="s">
        <v>137</v>
      </c>
      <c r="C9" s="8">
        <v>1219932.1000000001</v>
      </c>
      <c r="D9" s="8">
        <v>0</v>
      </c>
      <c r="E9" s="8">
        <v>0</v>
      </c>
      <c r="F9" s="8">
        <v>0</v>
      </c>
      <c r="G9" s="8">
        <v>30000</v>
      </c>
      <c r="H9" s="8">
        <v>0</v>
      </c>
      <c r="I9" s="8">
        <v>15000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17">
        <v>0</v>
      </c>
      <c r="Q9" s="17">
        <v>0</v>
      </c>
      <c r="R9" s="17">
        <v>495000</v>
      </c>
      <c r="S9" s="17">
        <v>0</v>
      </c>
      <c r="T9" s="17">
        <v>0</v>
      </c>
      <c r="U9" s="8">
        <v>136850</v>
      </c>
      <c r="V9" s="8">
        <v>178700</v>
      </c>
      <c r="W9" s="8">
        <v>0</v>
      </c>
      <c r="X9" s="7">
        <f t="shared" si="0"/>
        <v>2075482.1</v>
      </c>
    </row>
    <row r="10" spans="1:24" ht="21.95" customHeight="1" x14ac:dyDescent="0.25">
      <c r="A10" s="8">
        <v>6</v>
      </c>
      <c r="B10" s="7" t="s">
        <v>138</v>
      </c>
      <c r="C10" s="8">
        <v>1985798.38</v>
      </c>
      <c r="D10" s="8">
        <v>12000</v>
      </c>
      <c r="E10" s="8">
        <v>0</v>
      </c>
      <c r="F10" s="8">
        <v>0</v>
      </c>
      <c r="G10" s="8">
        <v>0</v>
      </c>
      <c r="H10" s="8">
        <v>160000</v>
      </c>
      <c r="I10" s="8">
        <v>0</v>
      </c>
      <c r="J10" s="8">
        <v>0</v>
      </c>
      <c r="K10" s="8">
        <v>0</v>
      </c>
      <c r="L10" s="8">
        <v>0</v>
      </c>
      <c r="M10" s="8">
        <v>14000</v>
      </c>
      <c r="N10" s="8">
        <v>0</v>
      </c>
      <c r="O10" s="8">
        <v>155000</v>
      </c>
      <c r="P10" s="17">
        <v>192500</v>
      </c>
      <c r="Q10" s="17">
        <v>14000</v>
      </c>
      <c r="R10" s="17">
        <v>1425000</v>
      </c>
      <c r="S10" s="17">
        <v>70000</v>
      </c>
      <c r="T10" s="17">
        <v>21000</v>
      </c>
      <c r="U10" s="8">
        <v>123650</v>
      </c>
      <c r="V10" s="8">
        <v>0</v>
      </c>
      <c r="W10" s="8">
        <v>1120000</v>
      </c>
      <c r="X10" s="7">
        <f t="shared" si="0"/>
        <v>5292948.38</v>
      </c>
    </row>
    <row r="11" spans="1:24" ht="21.95" customHeight="1" x14ac:dyDescent="0.25">
      <c r="A11" s="8">
        <v>7</v>
      </c>
      <c r="B11" s="7" t="s">
        <v>139</v>
      </c>
      <c r="C11" s="8">
        <v>4402134.53</v>
      </c>
      <c r="D11" s="8">
        <v>12000</v>
      </c>
      <c r="E11" s="8">
        <v>0</v>
      </c>
      <c r="F11" s="8">
        <v>0</v>
      </c>
      <c r="G11" s="8">
        <v>0</v>
      </c>
      <c r="H11" s="8">
        <v>0</v>
      </c>
      <c r="I11" s="8">
        <v>45000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64000</v>
      </c>
      <c r="P11" s="17">
        <v>0</v>
      </c>
      <c r="Q11" s="17"/>
      <c r="R11" s="17">
        <v>800000</v>
      </c>
      <c r="S11" s="17">
        <v>80000</v>
      </c>
      <c r="T11" s="17">
        <v>0</v>
      </c>
      <c r="U11" s="8">
        <v>196450</v>
      </c>
      <c r="V11" s="8">
        <v>81900</v>
      </c>
      <c r="W11" s="8">
        <v>0</v>
      </c>
      <c r="X11" s="7">
        <f>SUM(C11:W11)</f>
        <v>5681484.5300000003</v>
      </c>
    </row>
    <row r="12" spans="1:24" ht="21.95" customHeight="1" x14ac:dyDescent="0.25">
      <c r="A12" s="8">
        <v>8</v>
      </c>
      <c r="B12" s="7" t="s">
        <v>140</v>
      </c>
      <c r="C12" s="8">
        <v>2301422.75</v>
      </c>
      <c r="D12" s="8">
        <v>16000</v>
      </c>
      <c r="E12" s="8">
        <v>0</v>
      </c>
      <c r="F12" s="8">
        <v>30000</v>
      </c>
      <c r="G12" s="8">
        <v>20000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200000</v>
      </c>
      <c r="P12" s="17">
        <v>170000</v>
      </c>
      <c r="Q12" s="17">
        <v>0</v>
      </c>
      <c r="R12" s="17">
        <v>0</v>
      </c>
      <c r="S12" s="17">
        <v>110000</v>
      </c>
      <c r="T12" s="17">
        <v>0</v>
      </c>
      <c r="U12" s="8">
        <v>150000</v>
      </c>
      <c r="V12" s="8">
        <v>91400</v>
      </c>
      <c r="W12" s="8">
        <v>0</v>
      </c>
      <c r="X12" s="7">
        <f>SUM(C12:W12)</f>
        <v>3088822.75</v>
      </c>
    </row>
    <row r="13" spans="1:24" ht="21.95" customHeight="1" x14ac:dyDescent="0.25">
      <c r="A13" s="8">
        <v>9</v>
      </c>
      <c r="B13" s="7" t="s">
        <v>266</v>
      </c>
      <c r="C13" s="8">
        <v>2528775.3199999998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50000</v>
      </c>
      <c r="J13" s="8">
        <v>0</v>
      </c>
      <c r="K13" s="8">
        <v>0</v>
      </c>
      <c r="L13" s="8">
        <v>120000</v>
      </c>
      <c r="M13" s="8">
        <v>0</v>
      </c>
      <c r="N13" s="8">
        <v>0</v>
      </c>
      <c r="O13" s="8">
        <v>170000</v>
      </c>
      <c r="P13" s="17">
        <v>310000</v>
      </c>
      <c r="Q13" s="17">
        <v>0</v>
      </c>
      <c r="R13" s="17">
        <v>0</v>
      </c>
      <c r="S13" s="17">
        <v>0</v>
      </c>
      <c r="T13" s="17">
        <v>0</v>
      </c>
      <c r="U13" s="8">
        <v>150000</v>
      </c>
      <c r="V13" s="8">
        <v>0</v>
      </c>
      <c r="W13" s="8">
        <v>0</v>
      </c>
      <c r="X13" s="7">
        <f>SUM(C13:W13)</f>
        <v>3328775.32</v>
      </c>
    </row>
    <row r="14" spans="1:24" ht="21.95" customHeight="1" x14ac:dyDescent="0.25">
      <c r="A14" s="8">
        <v>10</v>
      </c>
      <c r="B14" s="7" t="s">
        <v>267</v>
      </c>
      <c r="C14" s="8">
        <v>20000</v>
      </c>
      <c r="D14" s="8">
        <v>24000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100000</v>
      </c>
      <c r="P14" s="17">
        <v>0</v>
      </c>
      <c r="Q14" s="17"/>
      <c r="R14" s="17">
        <v>0</v>
      </c>
      <c r="S14" s="17">
        <v>0</v>
      </c>
      <c r="T14" s="17">
        <v>0</v>
      </c>
      <c r="U14" s="8">
        <v>150000</v>
      </c>
      <c r="V14" s="8">
        <v>36800</v>
      </c>
      <c r="W14" s="8">
        <v>0</v>
      </c>
      <c r="X14" s="7">
        <f>SUM(C14:W14)</f>
        <v>330800</v>
      </c>
    </row>
    <row r="15" spans="1:24" ht="21.95" customHeight="1" x14ac:dyDescent="0.25">
      <c r="A15" s="8">
        <v>11</v>
      </c>
      <c r="B15" s="7" t="s">
        <v>268</v>
      </c>
      <c r="C15" s="8">
        <v>5004733.04</v>
      </c>
      <c r="D15" s="8">
        <v>32000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150000</v>
      </c>
      <c r="P15" s="17">
        <v>30000</v>
      </c>
      <c r="Q15" s="17">
        <v>0</v>
      </c>
      <c r="R15" s="17">
        <v>0</v>
      </c>
      <c r="S15" s="17">
        <v>0</v>
      </c>
      <c r="T15" s="17">
        <v>10000</v>
      </c>
      <c r="U15" s="8">
        <v>80000</v>
      </c>
      <c r="V15" s="8">
        <v>0</v>
      </c>
      <c r="W15" s="8">
        <v>0</v>
      </c>
      <c r="X15" s="7">
        <f>SUM(C15:W15)</f>
        <v>5306733.04</v>
      </c>
    </row>
    <row r="16" spans="1:24" ht="21.95" customHeight="1" x14ac:dyDescent="0.25">
      <c r="A16" s="8">
        <v>12</v>
      </c>
      <c r="B16" s="7" t="s">
        <v>269</v>
      </c>
      <c r="C16" s="8">
        <v>2385934.8199999998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160000</v>
      </c>
      <c r="P16" s="17">
        <v>0</v>
      </c>
      <c r="Q16" s="17"/>
      <c r="R16" s="17">
        <v>0</v>
      </c>
      <c r="S16" s="17">
        <v>0</v>
      </c>
      <c r="T16" s="17">
        <v>0</v>
      </c>
      <c r="U16" s="8">
        <v>150000</v>
      </c>
      <c r="V16" s="8">
        <v>0</v>
      </c>
      <c r="X16" s="7">
        <f t="shared" ref="X16" si="1">SUM(C16:V16)</f>
        <v>2695934.82</v>
      </c>
    </row>
    <row r="17" spans="1:24" ht="21.95" customHeight="1" x14ac:dyDescent="0.25">
      <c r="A17" s="7"/>
      <c r="B17" s="7" t="s">
        <v>83</v>
      </c>
      <c r="C17" s="7">
        <f t="shared" ref="C17:T17" si="2">SUM(C5:C16)</f>
        <v>25695558.57</v>
      </c>
      <c r="D17" s="7">
        <f t="shared" si="2"/>
        <v>176000</v>
      </c>
      <c r="E17" s="7">
        <f>SUM(E5:E16)</f>
        <v>15500</v>
      </c>
      <c r="F17" s="7">
        <f>SUM(F5:F16)</f>
        <v>30000</v>
      </c>
      <c r="G17" s="7">
        <f t="shared" si="2"/>
        <v>230000</v>
      </c>
      <c r="H17" s="7">
        <f t="shared" si="2"/>
        <v>160000</v>
      </c>
      <c r="I17" s="7">
        <f t="shared" si="2"/>
        <v>235000</v>
      </c>
      <c r="J17" s="7">
        <f t="shared" si="2"/>
        <v>10000</v>
      </c>
      <c r="K17" s="7">
        <f>SUM(K5:K16)</f>
        <v>3000</v>
      </c>
      <c r="L17" s="7">
        <f t="shared" si="2"/>
        <v>120000</v>
      </c>
      <c r="M17" s="7">
        <f>SUM(M5:M16)</f>
        <v>37000</v>
      </c>
      <c r="N17" s="7">
        <f>SUM(N5:N16)</f>
        <v>0</v>
      </c>
      <c r="O17" s="7">
        <f t="shared" si="2"/>
        <v>999000</v>
      </c>
      <c r="P17" s="7">
        <f t="shared" si="2"/>
        <v>1049500</v>
      </c>
      <c r="Q17" s="7">
        <f>SUM(Q5:Q16)</f>
        <v>14000</v>
      </c>
      <c r="R17" s="7">
        <f>SUM(R5:R16)</f>
        <v>3806000</v>
      </c>
      <c r="S17" s="7">
        <f t="shared" si="2"/>
        <v>540000</v>
      </c>
      <c r="T17" s="7">
        <f t="shared" si="2"/>
        <v>65000</v>
      </c>
      <c r="U17" s="7">
        <f>SUM(U5:U16)</f>
        <v>1752050</v>
      </c>
      <c r="V17" s="7">
        <f>SUM(V5:V16)</f>
        <v>709957.41999999993</v>
      </c>
      <c r="W17" s="7">
        <f>SUM(W5:W16)</f>
        <v>1120000</v>
      </c>
      <c r="X17" s="7">
        <f>SUM(C17:W17)</f>
        <v>36767565.990000002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DG290"/>
  <sheetViews>
    <sheetView topLeftCell="N1" workbookViewId="0">
      <selection activeCell="A4" sqref="A4"/>
    </sheetView>
  </sheetViews>
  <sheetFormatPr defaultRowHeight="12.75" x14ac:dyDescent="0.25"/>
  <cols>
    <col min="1" max="1" width="15.28515625" style="8" customWidth="1"/>
    <col min="2" max="2" width="14.140625" style="8" customWidth="1"/>
    <col min="3" max="3" width="14.28515625" style="8" customWidth="1"/>
    <col min="4" max="4" width="16" style="8" customWidth="1"/>
    <col min="5" max="5" width="12.85546875" style="8" customWidth="1"/>
    <col min="6" max="6" width="15.7109375" style="8" customWidth="1"/>
    <col min="7" max="7" width="13.7109375" style="8" customWidth="1"/>
    <col min="8" max="8" width="13.5703125" style="8" customWidth="1"/>
    <col min="9" max="9" width="12.42578125" style="8" customWidth="1"/>
    <col min="10" max="10" width="13.5703125" style="8" customWidth="1"/>
    <col min="11" max="11" width="12.5703125" style="8" customWidth="1"/>
    <col min="12" max="12" width="14.140625" style="8" customWidth="1"/>
    <col min="13" max="13" width="15.5703125" style="8" customWidth="1"/>
    <col min="14" max="14" width="13" style="8" customWidth="1"/>
    <col min="15" max="15" width="11.5703125" style="8" customWidth="1"/>
    <col min="16" max="16" width="13" style="8" customWidth="1"/>
    <col min="17" max="17" width="13.28515625" style="8" customWidth="1"/>
    <col min="18" max="18" width="11.7109375" style="8" customWidth="1"/>
    <col min="19" max="19" width="13.85546875" style="8" customWidth="1"/>
    <col min="20" max="20" width="14.28515625" style="8" customWidth="1"/>
    <col min="21" max="21" width="14.7109375" style="8" customWidth="1"/>
    <col min="22" max="22" width="13.7109375" style="8" customWidth="1"/>
    <col min="23" max="23" width="13.85546875" style="8" customWidth="1"/>
    <col min="24" max="24" width="13.42578125" style="8" customWidth="1"/>
    <col min="25" max="25" width="14" style="8" customWidth="1"/>
    <col min="26" max="26" width="13.5703125" style="8" customWidth="1"/>
    <col min="27" max="27" width="13.42578125" style="8" customWidth="1"/>
    <col min="28" max="28" width="15.7109375" style="8" customWidth="1"/>
    <col min="29" max="29" width="12" style="8" customWidth="1"/>
    <col min="30" max="30" width="11.7109375" style="8" customWidth="1"/>
    <col min="31" max="31" width="13.140625" style="8" customWidth="1"/>
    <col min="32" max="32" width="18.85546875" style="8" bestFit="1" customWidth="1"/>
    <col min="33" max="34" width="12.5703125" style="8" customWidth="1"/>
    <col min="35" max="35" width="12.7109375" style="8" customWidth="1"/>
    <col min="36" max="36" width="14.28515625" style="8" customWidth="1"/>
    <col min="37" max="37" width="12.5703125" style="8" customWidth="1"/>
    <col min="38" max="38" width="12.7109375" style="8" customWidth="1"/>
    <col min="39" max="39" width="12.42578125" style="8" customWidth="1"/>
    <col min="40" max="40" width="15" style="8" customWidth="1"/>
    <col min="41" max="41" width="13" style="8" customWidth="1"/>
    <col min="42" max="42" width="18.7109375" style="8" bestFit="1" customWidth="1"/>
    <col min="43" max="43" width="18.85546875" style="8" bestFit="1" customWidth="1"/>
    <col min="44" max="44" width="18.7109375" style="8" bestFit="1" customWidth="1"/>
    <col min="45" max="45" width="12.42578125" style="8" customWidth="1"/>
    <col min="46" max="46" width="12.5703125" style="8" customWidth="1"/>
    <col min="47" max="47" width="14" style="8" customWidth="1"/>
    <col min="48" max="48" width="11.85546875" style="8" customWidth="1"/>
    <col min="49" max="49" width="13.28515625" style="8" customWidth="1"/>
    <col min="50" max="50" width="18.85546875" style="8" bestFit="1" customWidth="1"/>
    <col min="51" max="51" width="12.5703125" style="8" customWidth="1"/>
    <col min="52" max="52" width="12.85546875" style="8" customWidth="1"/>
    <col min="53" max="53" width="12.28515625" style="8" customWidth="1"/>
    <col min="54" max="54" width="12" style="8" customWidth="1"/>
    <col min="55" max="55" width="18.5703125" style="8" bestFit="1" customWidth="1"/>
    <col min="56" max="56" width="13.5703125" style="8" customWidth="1"/>
    <col min="57" max="57" width="18.42578125" style="8" bestFit="1" customWidth="1"/>
    <col min="58" max="58" width="12" style="8" customWidth="1"/>
    <col min="59" max="59" width="14.28515625" style="8" customWidth="1"/>
    <col min="60" max="61" width="14" style="8" customWidth="1"/>
    <col min="62" max="62" width="13.85546875" style="8" bestFit="1" customWidth="1"/>
    <col min="63" max="63" width="17.85546875" style="8" bestFit="1" customWidth="1"/>
    <col min="64" max="64" width="18.28515625" style="8" bestFit="1" customWidth="1"/>
    <col min="65" max="65" width="13.5703125" style="8" customWidth="1"/>
    <col min="66" max="67" width="17.5703125" style="8" bestFit="1" customWidth="1"/>
    <col min="68" max="68" width="17.7109375" style="8" bestFit="1" customWidth="1"/>
    <col min="69" max="69" width="17.5703125" style="8" bestFit="1" customWidth="1"/>
    <col min="70" max="70" width="13.42578125" style="8" customWidth="1"/>
    <col min="71" max="71" width="17.85546875" style="8" bestFit="1" customWidth="1"/>
    <col min="72" max="72" width="18" style="8" bestFit="1" customWidth="1"/>
    <col min="73" max="73" width="13.140625" style="8" customWidth="1"/>
    <col min="74" max="74" width="11.28515625" style="8" customWidth="1"/>
    <col min="75" max="75" width="12.85546875" style="8" customWidth="1"/>
    <col min="76" max="76" width="12.28515625" style="8" customWidth="1"/>
    <col min="77" max="77" width="18.42578125" style="8" bestFit="1" customWidth="1"/>
    <col min="78" max="78" width="13.42578125" style="8" customWidth="1"/>
    <col min="79" max="79" width="18" style="8" bestFit="1" customWidth="1"/>
    <col min="80" max="80" width="12.7109375" style="8" customWidth="1"/>
    <col min="81" max="81" width="12.5703125" style="8" customWidth="1"/>
    <col min="82" max="82" width="18.42578125" style="8" bestFit="1" customWidth="1"/>
    <col min="83" max="83" width="13" style="8" customWidth="1"/>
    <col min="84" max="84" width="11.5703125" style="8" customWidth="1"/>
    <col min="85" max="85" width="15.140625" style="8" customWidth="1"/>
    <col min="86" max="86" width="11.85546875" style="8" customWidth="1"/>
    <col min="87" max="87" width="18.28515625" style="8" bestFit="1" customWidth="1"/>
    <col min="88" max="89" width="18.5703125" style="8" bestFit="1" customWidth="1"/>
    <col min="90" max="90" width="18.42578125" style="8" bestFit="1" customWidth="1"/>
    <col min="91" max="91" width="12.140625" style="8" customWidth="1"/>
    <col min="92" max="92" width="13.28515625" style="8" customWidth="1"/>
    <col min="93" max="93" width="13.42578125" style="8" customWidth="1"/>
    <col min="94" max="94" width="15" style="8" customWidth="1"/>
    <col min="95" max="95" width="15.28515625" style="8" customWidth="1"/>
    <col min="96" max="96" width="14.85546875" style="8" customWidth="1"/>
    <col min="97" max="97" width="15.42578125" style="8" bestFit="1" customWidth="1"/>
    <col min="98" max="98" width="9.140625" style="8"/>
    <col min="99" max="99" width="16.85546875" style="8" customWidth="1"/>
    <col min="100" max="100" width="16.28515625" style="8" customWidth="1"/>
    <col min="101" max="101" width="9.140625" style="8"/>
    <col min="102" max="102" width="16" style="8" customWidth="1"/>
    <col min="103" max="103" width="9.42578125" style="8" bestFit="1" customWidth="1"/>
    <col min="104" max="16384" width="9.140625" style="8"/>
  </cols>
  <sheetData>
    <row r="2" spans="1:102" ht="13.5" x14ac:dyDescent="0.25">
      <c r="C2" s="7" t="s">
        <v>356</v>
      </c>
    </row>
    <row r="3" spans="1:102" ht="13.5" x14ac:dyDescent="0.25">
      <c r="A3" s="7" t="s">
        <v>286</v>
      </c>
      <c r="B3" s="7" t="s">
        <v>287</v>
      </c>
      <c r="C3" s="8" t="s">
        <v>288</v>
      </c>
      <c r="CQ3" s="8" t="s">
        <v>83</v>
      </c>
    </row>
    <row r="4" spans="1:102" ht="13.5" x14ac:dyDescent="0.25">
      <c r="A4" s="7"/>
      <c r="B4" s="7"/>
      <c r="C4" s="7" t="s">
        <v>289</v>
      </c>
      <c r="D4" s="7" t="s">
        <v>290</v>
      </c>
      <c r="E4" s="7">
        <v>21020101</v>
      </c>
      <c r="F4" s="7">
        <v>22010102</v>
      </c>
      <c r="G4" s="7">
        <v>22020101</v>
      </c>
      <c r="H4" s="7">
        <v>22020102</v>
      </c>
      <c r="I4" s="7">
        <v>22020103</v>
      </c>
      <c r="J4" s="7">
        <v>22020104</v>
      </c>
      <c r="K4" s="7">
        <v>22020201</v>
      </c>
      <c r="L4" s="7">
        <v>22020202</v>
      </c>
      <c r="M4" s="7">
        <v>22020203</v>
      </c>
      <c r="N4" s="7">
        <v>22020205</v>
      </c>
      <c r="O4" s="7">
        <v>22020208</v>
      </c>
      <c r="P4" s="7">
        <v>22020301</v>
      </c>
      <c r="Q4" s="7">
        <v>22020302</v>
      </c>
      <c r="R4" s="7">
        <v>22020303</v>
      </c>
      <c r="S4" s="7">
        <v>22020304</v>
      </c>
      <c r="T4" s="7">
        <v>22020305</v>
      </c>
      <c r="U4" s="7">
        <v>22020306</v>
      </c>
      <c r="V4" s="7">
        <v>22020307</v>
      </c>
      <c r="W4" s="7">
        <v>22020309</v>
      </c>
      <c r="X4" s="7">
        <v>22020310</v>
      </c>
      <c r="Y4" s="7">
        <v>22020311</v>
      </c>
      <c r="Z4" s="7">
        <v>22020401</v>
      </c>
      <c r="AA4" s="7">
        <v>22020402</v>
      </c>
      <c r="AB4" s="7">
        <v>22020403</v>
      </c>
      <c r="AC4" s="7">
        <v>22020404</v>
      </c>
      <c r="AD4" s="7">
        <v>22020405</v>
      </c>
      <c r="AE4" s="7">
        <v>22020406</v>
      </c>
      <c r="AF4" s="7">
        <v>22020407</v>
      </c>
      <c r="AG4" s="7">
        <v>22020412</v>
      </c>
      <c r="AH4" s="7">
        <v>22020413</v>
      </c>
      <c r="AI4" s="7">
        <v>22020501</v>
      </c>
      <c r="AJ4" s="7">
        <v>22020601</v>
      </c>
      <c r="AK4" s="7">
        <v>22020603</v>
      </c>
      <c r="AL4" s="7">
        <v>22020604</v>
      </c>
      <c r="AM4" s="7">
        <v>22020605</v>
      </c>
      <c r="AN4" s="7">
        <v>22020701</v>
      </c>
      <c r="AO4" s="7">
        <v>22020702</v>
      </c>
      <c r="AP4" s="7">
        <v>22020703</v>
      </c>
      <c r="AQ4" s="7">
        <v>22020706</v>
      </c>
      <c r="AR4" s="7">
        <v>22020707</v>
      </c>
      <c r="AS4" s="7">
        <v>22020708</v>
      </c>
      <c r="AT4" s="7">
        <v>22020801</v>
      </c>
      <c r="AU4" s="7">
        <v>22020802</v>
      </c>
      <c r="AV4" s="7">
        <v>22020803</v>
      </c>
      <c r="AW4" s="7">
        <v>22020901</v>
      </c>
      <c r="AX4" s="7">
        <v>22020903</v>
      </c>
      <c r="AY4" s="7">
        <v>22021001</v>
      </c>
      <c r="AZ4" s="7">
        <v>22021002</v>
      </c>
      <c r="BA4" s="7">
        <v>22021003</v>
      </c>
      <c r="BB4" s="7">
        <v>22021004</v>
      </c>
      <c r="BC4" s="7">
        <v>22021006</v>
      </c>
      <c r="BD4" s="7">
        <v>22021007</v>
      </c>
      <c r="BE4" s="7">
        <v>22021008</v>
      </c>
      <c r="BF4" s="7">
        <v>22021010</v>
      </c>
      <c r="BG4" s="7">
        <v>22040101</v>
      </c>
      <c r="BH4" s="7">
        <v>22060102</v>
      </c>
      <c r="BI4" s="7">
        <v>41030101</v>
      </c>
      <c r="BJ4" s="7" t="s">
        <v>291</v>
      </c>
      <c r="BK4" s="7">
        <v>23010101</v>
      </c>
      <c r="BL4" s="7">
        <v>23010104</v>
      </c>
      <c r="BM4" s="7">
        <v>23010105</v>
      </c>
      <c r="BN4" s="7">
        <v>23010112</v>
      </c>
      <c r="BO4" s="7">
        <v>23010113</v>
      </c>
      <c r="BP4" s="7">
        <v>23010119</v>
      </c>
      <c r="BQ4" s="7">
        <v>23010121</v>
      </c>
      <c r="BR4" s="7">
        <v>23010122</v>
      </c>
      <c r="BS4" s="7">
        <v>23010123</v>
      </c>
      <c r="BT4" s="7">
        <v>23010126</v>
      </c>
      <c r="BU4" s="7">
        <v>23010127</v>
      </c>
      <c r="BV4" s="7">
        <v>23010128</v>
      </c>
      <c r="BW4" s="7">
        <v>23010139</v>
      </c>
      <c r="BX4" s="7">
        <v>23020105</v>
      </c>
      <c r="BY4" s="7">
        <v>23020107</v>
      </c>
      <c r="BZ4" s="7">
        <v>23020113</v>
      </c>
      <c r="CA4" s="7">
        <v>23020114</v>
      </c>
      <c r="CB4" s="7">
        <v>23020124</v>
      </c>
      <c r="CC4" s="7">
        <v>23030102</v>
      </c>
      <c r="CD4" s="7">
        <v>23030103</v>
      </c>
      <c r="CE4" s="7">
        <v>23030104</v>
      </c>
      <c r="CF4" s="7">
        <v>23030112</v>
      </c>
      <c r="CG4" s="7">
        <v>23030113</v>
      </c>
      <c r="CH4" s="7">
        <v>23030117</v>
      </c>
      <c r="CI4" s="7">
        <v>23040101</v>
      </c>
      <c r="CJ4" s="7">
        <v>23040102</v>
      </c>
      <c r="CK4" s="7">
        <v>23040103</v>
      </c>
      <c r="CL4" s="7">
        <v>23050102</v>
      </c>
      <c r="CM4" s="7">
        <v>23050103</v>
      </c>
      <c r="CN4" s="7">
        <v>23050104</v>
      </c>
      <c r="CO4" s="7">
        <v>23050111</v>
      </c>
      <c r="CP4" s="7" t="s">
        <v>292</v>
      </c>
      <c r="CQ4" s="7"/>
      <c r="CR4" s="7" t="s">
        <v>293</v>
      </c>
    </row>
    <row r="5" spans="1:102" ht="13.5" x14ac:dyDescent="0.25">
      <c r="A5" s="7" t="s">
        <v>294</v>
      </c>
      <c r="B5" s="7" t="s">
        <v>295</v>
      </c>
      <c r="C5" s="8">
        <v>1537094.75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80000</v>
      </c>
      <c r="M5" s="8">
        <v>0</v>
      </c>
      <c r="N5" s="8">
        <v>5000</v>
      </c>
      <c r="O5" s="8">
        <v>0</v>
      </c>
      <c r="P5" s="8">
        <v>55000</v>
      </c>
      <c r="Q5" s="8">
        <v>0</v>
      </c>
      <c r="R5" s="8">
        <v>0</v>
      </c>
      <c r="S5" s="8">
        <v>30000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205000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4000000</v>
      </c>
      <c r="AM5" s="8">
        <v>0</v>
      </c>
      <c r="AN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273000</v>
      </c>
      <c r="AU5" s="8">
        <v>0</v>
      </c>
      <c r="AV5" s="8">
        <v>67000</v>
      </c>
      <c r="AW5" s="8">
        <v>0</v>
      </c>
      <c r="AX5" s="8">
        <v>0</v>
      </c>
      <c r="AY5" s="8">
        <v>135000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T5" s="8">
        <v>0</v>
      </c>
      <c r="BU5" s="8">
        <v>0</v>
      </c>
      <c r="BV5" s="8">
        <v>0</v>
      </c>
      <c r="BX5" s="8">
        <v>0</v>
      </c>
      <c r="BY5" s="8">
        <v>0</v>
      </c>
      <c r="BZ5" s="8">
        <v>0</v>
      </c>
      <c r="CA5" s="8">
        <v>0</v>
      </c>
      <c r="CC5" s="8">
        <v>0</v>
      </c>
      <c r="CD5" s="8">
        <v>0</v>
      </c>
      <c r="CE5" s="8">
        <v>0</v>
      </c>
      <c r="CF5" s="8">
        <v>0</v>
      </c>
      <c r="CG5" s="8">
        <v>0</v>
      </c>
      <c r="CH5" s="8">
        <v>0</v>
      </c>
      <c r="CI5" s="8">
        <v>0</v>
      </c>
      <c r="CJ5" s="8">
        <v>0</v>
      </c>
      <c r="CK5" s="8">
        <v>0</v>
      </c>
      <c r="CL5" s="8">
        <v>0</v>
      </c>
      <c r="CM5" s="8">
        <v>0</v>
      </c>
      <c r="CN5" s="8">
        <v>0</v>
      </c>
      <c r="CO5" s="8">
        <v>0</v>
      </c>
      <c r="CP5" s="8">
        <v>0</v>
      </c>
      <c r="CQ5" s="8">
        <f>SUM(C5:CP5)</f>
        <v>6387094.75</v>
      </c>
      <c r="CR5" s="8" t="s">
        <v>294</v>
      </c>
    </row>
    <row r="6" spans="1:102" ht="13.5" x14ac:dyDescent="0.25">
      <c r="A6" s="7" t="s">
        <v>357</v>
      </c>
      <c r="B6" s="7" t="s">
        <v>360</v>
      </c>
      <c r="C6" s="8">
        <v>145730.4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15000</v>
      </c>
      <c r="M6" s="8">
        <v>0</v>
      </c>
      <c r="N6" s="8">
        <v>5000</v>
      </c>
      <c r="O6" s="8">
        <v>0</v>
      </c>
      <c r="P6" s="8">
        <v>30000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45000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500000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45000</v>
      </c>
      <c r="AU6" s="8">
        <v>0</v>
      </c>
      <c r="AV6" s="8">
        <v>30000</v>
      </c>
      <c r="AW6" s="8">
        <v>0</v>
      </c>
      <c r="AX6" s="8">
        <v>0</v>
      </c>
      <c r="AY6" s="8">
        <v>30000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0</v>
      </c>
      <c r="CA6" s="8">
        <v>0</v>
      </c>
      <c r="CB6" s="8">
        <v>0</v>
      </c>
      <c r="CC6" s="8">
        <v>0</v>
      </c>
      <c r="CD6" s="8">
        <v>0</v>
      </c>
      <c r="CE6" s="8">
        <v>0</v>
      </c>
      <c r="CF6" s="8">
        <v>0</v>
      </c>
      <c r="CG6" s="8">
        <v>0</v>
      </c>
      <c r="CH6" s="8">
        <v>0</v>
      </c>
      <c r="CI6" s="8">
        <v>0</v>
      </c>
      <c r="CJ6" s="8">
        <v>0</v>
      </c>
      <c r="CK6" s="8">
        <v>0</v>
      </c>
      <c r="CL6" s="8">
        <v>0</v>
      </c>
      <c r="CM6" s="8">
        <v>0</v>
      </c>
      <c r="CN6" s="8">
        <v>0</v>
      </c>
      <c r="CO6" s="8">
        <v>0</v>
      </c>
      <c r="CP6" s="8">
        <v>0</v>
      </c>
      <c r="CQ6" s="8">
        <f>SUM(C6:CP6)</f>
        <v>845730.4</v>
      </c>
      <c r="CR6" s="8" t="s">
        <v>357</v>
      </c>
    </row>
    <row r="7" spans="1:102" ht="13.5" x14ac:dyDescent="0.25">
      <c r="A7" s="7" t="s">
        <v>296</v>
      </c>
      <c r="B7" s="7" t="s">
        <v>297</v>
      </c>
      <c r="C7" s="8">
        <v>133197.29999999999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10000</v>
      </c>
      <c r="M7" s="8">
        <v>0</v>
      </c>
      <c r="N7" s="8">
        <v>5000</v>
      </c>
      <c r="O7" s="8">
        <v>0</v>
      </c>
      <c r="P7" s="8">
        <v>18000</v>
      </c>
      <c r="Q7" s="8">
        <v>0</v>
      </c>
      <c r="R7" s="8">
        <v>0</v>
      </c>
      <c r="S7" s="8">
        <v>5000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42000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S7" s="8">
        <v>0</v>
      </c>
      <c r="AT7" s="8">
        <v>20000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D7" s="8">
        <v>0</v>
      </c>
      <c r="BE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T7" s="8">
        <v>0</v>
      </c>
      <c r="BU7" s="8">
        <v>0</v>
      </c>
      <c r="BV7" s="8">
        <v>0</v>
      </c>
      <c r="BX7" s="8">
        <v>0</v>
      </c>
      <c r="BZ7" s="8">
        <v>0</v>
      </c>
      <c r="CC7" s="8">
        <v>0</v>
      </c>
      <c r="CE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0</v>
      </c>
      <c r="CL7" s="8">
        <v>0</v>
      </c>
      <c r="CM7" s="8">
        <v>0</v>
      </c>
      <c r="CN7" s="8">
        <v>0</v>
      </c>
      <c r="CO7" s="8">
        <v>0</v>
      </c>
      <c r="CP7" s="8">
        <v>0</v>
      </c>
      <c r="CQ7" s="8">
        <f t="shared" ref="CQ7:CQ15" si="0">SUM(C7:CP7)</f>
        <v>233197.3</v>
      </c>
      <c r="CR7" s="8" t="s">
        <v>296</v>
      </c>
    </row>
    <row r="8" spans="1:102" ht="13.5" x14ac:dyDescent="0.25">
      <c r="A8" s="7" t="s">
        <v>358</v>
      </c>
      <c r="B8" s="7" t="s">
        <v>361</v>
      </c>
      <c r="C8" s="8">
        <v>1652978.99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75000</v>
      </c>
      <c r="M8" s="8">
        <v>0</v>
      </c>
      <c r="N8" s="8">
        <v>0</v>
      </c>
      <c r="O8" s="8">
        <v>0</v>
      </c>
      <c r="P8" s="8">
        <v>10000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60000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280000</v>
      </c>
      <c r="AU8" s="8">
        <v>0</v>
      </c>
      <c r="AV8" s="8">
        <v>20000</v>
      </c>
      <c r="AW8" s="8">
        <v>0</v>
      </c>
      <c r="AX8" s="8">
        <v>0</v>
      </c>
      <c r="AY8" s="8">
        <v>215000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J8" s="8">
        <v>0</v>
      </c>
      <c r="CK8" s="8">
        <v>0</v>
      </c>
      <c r="CL8" s="8">
        <v>0</v>
      </c>
      <c r="CM8" s="8">
        <v>0</v>
      </c>
      <c r="CN8" s="8">
        <v>0</v>
      </c>
      <c r="CO8" s="8">
        <v>0</v>
      </c>
      <c r="CP8" s="8">
        <v>0</v>
      </c>
      <c r="CQ8" s="8">
        <f t="shared" si="0"/>
        <v>2312978.9900000002</v>
      </c>
      <c r="CR8" s="8" t="s">
        <v>358</v>
      </c>
    </row>
    <row r="9" spans="1:102" ht="13.5" x14ac:dyDescent="0.25">
      <c r="A9" s="7" t="s">
        <v>298</v>
      </c>
      <c r="B9" s="7" t="s">
        <v>299</v>
      </c>
      <c r="C9" s="8">
        <v>1095171.67</v>
      </c>
      <c r="D9" s="8">
        <v>0</v>
      </c>
      <c r="E9" s="8">
        <v>0</v>
      </c>
      <c r="F9" s="8">
        <v>0</v>
      </c>
      <c r="G9" s="8">
        <v>0</v>
      </c>
      <c r="H9" s="8">
        <v>10000</v>
      </c>
      <c r="I9" s="8">
        <v>0</v>
      </c>
      <c r="J9" s="8">
        <v>0</v>
      </c>
      <c r="K9" s="8">
        <v>0</v>
      </c>
      <c r="L9" s="8">
        <v>19000</v>
      </c>
      <c r="M9" s="8">
        <v>0</v>
      </c>
      <c r="N9" s="8">
        <v>0</v>
      </c>
      <c r="O9" s="8">
        <v>0</v>
      </c>
      <c r="P9" s="8">
        <v>33000</v>
      </c>
      <c r="Q9" s="8">
        <v>0</v>
      </c>
      <c r="R9" s="8">
        <v>0</v>
      </c>
      <c r="S9" s="8">
        <v>7000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137000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T9" s="8">
        <v>53000</v>
      </c>
      <c r="AU9" s="8">
        <v>55000</v>
      </c>
      <c r="AV9" s="8">
        <v>18000</v>
      </c>
      <c r="AW9" s="8">
        <v>0</v>
      </c>
      <c r="AX9" s="8">
        <v>0</v>
      </c>
      <c r="AY9" s="8">
        <v>2000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T9" s="8">
        <v>0</v>
      </c>
      <c r="BU9" s="8">
        <v>7616231.2300000004</v>
      </c>
      <c r="BV9" s="8">
        <v>0</v>
      </c>
      <c r="BX9" s="8">
        <v>0</v>
      </c>
      <c r="BZ9" s="8">
        <v>0</v>
      </c>
      <c r="CC9" s="8">
        <v>0</v>
      </c>
      <c r="CE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8">
        <v>0</v>
      </c>
      <c r="CP9" s="8">
        <v>0</v>
      </c>
      <c r="CQ9" s="8">
        <f t="shared" si="0"/>
        <v>9045402.9000000004</v>
      </c>
      <c r="CR9" s="8" t="s">
        <v>298</v>
      </c>
    </row>
    <row r="10" spans="1:102" ht="13.5" x14ac:dyDescent="0.25">
      <c r="A10" s="7" t="s">
        <v>300</v>
      </c>
      <c r="B10" s="7" t="s">
        <v>301</v>
      </c>
      <c r="C10" s="8">
        <v>462057.38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P10" s="8">
        <v>10000</v>
      </c>
      <c r="Q10" s="8">
        <v>0</v>
      </c>
      <c r="R10" s="8">
        <v>0</v>
      </c>
      <c r="S10" s="8">
        <v>0</v>
      </c>
      <c r="T10" s="8">
        <v>18000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52000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S10" s="8">
        <v>0</v>
      </c>
      <c r="BT10" s="8">
        <v>0</v>
      </c>
      <c r="BU10" s="8">
        <v>0</v>
      </c>
      <c r="BV10" s="8">
        <v>0</v>
      </c>
      <c r="BX10" s="8">
        <v>0</v>
      </c>
      <c r="BZ10" s="8">
        <v>0</v>
      </c>
      <c r="CC10" s="8">
        <v>0</v>
      </c>
      <c r="CE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8">
        <v>0</v>
      </c>
      <c r="CP10" s="8">
        <v>0</v>
      </c>
      <c r="CQ10" s="8">
        <f t="shared" si="0"/>
        <v>542057.38</v>
      </c>
      <c r="CR10" s="8" t="s">
        <v>300</v>
      </c>
      <c r="CX10" s="8">
        <v>60308845.18</v>
      </c>
    </row>
    <row r="11" spans="1:102" ht="13.5" x14ac:dyDescent="0.25">
      <c r="A11" s="7" t="s">
        <v>302</v>
      </c>
      <c r="B11" s="7" t="s">
        <v>303</v>
      </c>
      <c r="C11" s="8">
        <v>3724189.1</v>
      </c>
      <c r="D11" s="8">
        <v>0</v>
      </c>
      <c r="E11" s="8">
        <v>0</v>
      </c>
      <c r="F11" s="8">
        <v>17930660.02</v>
      </c>
      <c r="G11" s="8">
        <v>0</v>
      </c>
      <c r="H11" s="8">
        <v>20000</v>
      </c>
      <c r="I11" s="8">
        <v>0</v>
      </c>
      <c r="J11" s="8">
        <v>0</v>
      </c>
      <c r="K11" s="8">
        <v>0</v>
      </c>
      <c r="L11" s="8">
        <v>3000</v>
      </c>
      <c r="M11" s="8">
        <v>0</v>
      </c>
      <c r="N11" s="8">
        <v>5000</v>
      </c>
      <c r="O11" s="8">
        <v>0</v>
      </c>
      <c r="P11" s="8">
        <v>269250</v>
      </c>
      <c r="Q11" s="8">
        <v>0</v>
      </c>
      <c r="R11" s="8">
        <v>15000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460000</v>
      </c>
      <c r="AA11" s="8">
        <v>0</v>
      </c>
      <c r="AB11" s="8">
        <v>0</v>
      </c>
      <c r="AC11" s="8">
        <v>31500</v>
      </c>
      <c r="AD11" s="8">
        <v>15000</v>
      </c>
      <c r="AE11" s="8">
        <v>18500</v>
      </c>
      <c r="AF11" s="8">
        <v>0</v>
      </c>
      <c r="AG11" s="8">
        <v>0</v>
      </c>
      <c r="AH11" s="8">
        <v>0</v>
      </c>
      <c r="AI11" s="8">
        <v>952380.95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500000</v>
      </c>
      <c r="AQ11" s="8">
        <v>0</v>
      </c>
      <c r="AR11" s="8">
        <v>0</v>
      </c>
      <c r="AT11" s="8">
        <v>109000</v>
      </c>
      <c r="AU11" s="8">
        <v>44500</v>
      </c>
      <c r="AV11" s="8">
        <v>10000</v>
      </c>
      <c r="AW11" s="8">
        <v>0</v>
      </c>
      <c r="AX11" s="8">
        <v>0</v>
      </c>
      <c r="AY11" s="8">
        <v>34250</v>
      </c>
      <c r="AZ11" s="8">
        <v>0</v>
      </c>
      <c r="BA11" s="8">
        <v>0</v>
      </c>
      <c r="BB11" s="8">
        <v>0</v>
      </c>
      <c r="BC11" s="8">
        <v>0</v>
      </c>
      <c r="BD11" s="8">
        <v>375000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f t="shared" si="0"/>
        <v>24517230.07</v>
      </c>
      <c r="CR11" s="8" t="s">
        <v>302</v>
      </c>
      <c r="CX11" s="8">
        <v>1547502.63</v>
      </c>
    </row>
    <row r="12" spans="1:102" ht="13.5" x14ac:dyDescent="0.25">
      <c r="A12" s="7" t="s">
        <v>304</v>
      </c>
      <c r="B12" s="7" t="s">
        <v>305</v>
      </c>
      <c r="C12" s="8">
        <v>2663339.91</v>
      </c>
      <c r="D12" s="8">
        <v>0</v>
      </c>
      <c r="E12" s="8">
        <v>103520</v>
      </c>
      <c r="F12" s="8">
        <v>0</v>
      </c>
      <c r="G12" s="8">
        <v>20000</v>
      </c>
      <c r="H12" s="8">
        <v>0</v>
      </c>
      <c r="I12" s="8">
        <v>0</v>
      </c>
      <c r="J12" s="8">
        <v>0</v>
      </c>
      <c r="K12" s="8">
        <v>0</v>
      </c>
      <c r="L12" s="8">
        <v>50000</v>
      </c>
      <c r="M12" s="8">
        <v>0</v>
      </c>
      <c r="N12" s="8">
        <v>5000</v>
      </c>
      <c r="P12" s="8">
        <v>286000</v>
      </c>
      <c r="Q12" s="8">
        <v>0</v>
      </c>
      <c r="R12" s="8">
        <v>5000</v>
      </c>
      <c r="S12" s="8">
        <v>5000</v>
      </c>
      <c r="T12" s="8">
        <v>10000</v>
      </c>
      <c r="U12" s="8">
        <v>39500</v>
      </c>
      <c r="V12" s="8">
        <v>0</v>
      </c>
      <c r="W12" s="8">
        <v>0</v>
      </c>
      <c r="X12" s="8">
        <v>0</v>
      </c>
      <c r="Y12" s="8">
        <v>0</v>
      </c>
      <c r="Z12" s="8">
        <v>223500</v>
      </c>
      <c r="AA12" s="8">
        <v>0</v>
      </c>
      <c r="AB12" s="8">
        <v>0</v>
      </c>
      <c r="AC12" s="8">
        <v>88500</v>
      </c>
      <c r="AD12" s="8">
        <v>10000</v>
      </c>
      <c r="AE12" s="8">
        <v>0</v>
      </c>
      <c r="AF12" s="8">
        <v>0</v>
      </c>
      <c r="AG12" s="8">
        <v>89500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10000</v>
      </c>
      <c r="AN12" s="8">
        <v>9000000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169500</v>
      </c>
      <c r="AU12" s="8">
        <v>0</v>
      </c>
      <c r="AV12" s="8">
        <v>124000</v>
      </c>
      <c r="AW12" s="8">
        <v>178018.78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8">
        <v>0</v>
      </c>
      <c r="CO12" s="8">
        <v>0</v>
      </c>
      <c r="CP12" s="8">
        <v>0</v>
      </c>
      <c r="CQ12" s="8">
        <f t="shared" si="0"/>
        <v>13080378.689999999</v>
      </c>
      <c r="CR12" s="8" t="s">
        <v>304</v>
      </c>
      <c r="CX12" s="8">
        <f>SUM(CX10:CX11)</f>
        <v>61856347.810000002</v>
      </c>
    </row>
    <row r="13" spans="1:102" ht="13.5" x14ac:dyDescent="0.25">
      <c r="A13" s="7" t="s">
        <v>306</v>
      </c>
      <c r="B13" s="7" t="s">
        <v>307</v>
      </c>
      <c r="C13" s="8">
        <v>1507755.42</v>
      </c>
      <c r="D13" s="8">
        <v>19758679.120000001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5000</v>
      </c>
      <c r="M13" s="8">
        <v>0</v>
      </c>
      <c r="N13" s="8">
        <v>0</v>
      </c>
      <c r="O13" s="8">
        <v>0</v>
      </c>
      <c r="P13" s="8">
        <v>3800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38464035.920000002</v>
      </c>
      <c r="Y13" s="8">
        <v>23006669.600000001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200000</v>
      </c>
      <c r="AF13" s="8">
        <v>0</v>
      </c>
      <c r="AH13" s="8">
        <v>0</v>
      </c>
      <c r="AI13" s="8">
        <v>406928.57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P13" s="8">
        <v>0</v>
      </c>
      <c r="AQ13" s="8">
        <v>0</v>
      </c>
      <c r="AT13" s="8">
        <v>70000</v>
      </c>
      <c r="AU13" s="8">
        <v>5000</v>
      </c>
      <c r="AV13" s="8">
        <v>11200</v>
      </c>
      <c r="AW13" s="8">
        <v>0</v>
      </c>
      <c r="AY13" s="8">
        <v>50000</v>
      </c>
      <c r="AZ13" s="8">
        <v>0</v>
      </c>
      <c r="BA13" s="8">
        <v>0</v>
      </c>
      <c r="BB13" s="8">
        <v>0</v>
      </c>
      <c r="BD13" s="8">
        <v>260000</v>
      </c>
      <c r="BE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R13" s="8">
        <v>0</v>
      </c>
      <c r="BT13" s="8">
        <v>0</v>
      </c>
      <c r="BV13" s="8">
        <v>0</v>
      </c>
      <c r="BX13" s="8">
        <v>0</v>
      </c>
      <c r="BZ13" s="8">
        <v>0</v>
      </c>
      <c r="CC13" s="8">
        <v>0</v>
      </c>
      <c r="CE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8">
        <v>0</v>
      </c>
      <c r="CO13" s="8">
        <v>0</v>
      </c>
      <c r="CP13" s="8">
        <v>0</v>
      </c>
      <c r="CQ13" s="8">
        <f t="shared" si="0"/>
        <v>83749068.629999995</v>
      </c>
      <c r="CR13" s="8" t="s">
        <v>306</v>
      </c>
    </row>
    <row r="14" spans="1:102" ht="13.5" x14ac:dyDescent="0.25">
      <c r="A14" s="7" t="s">
        <v>308</v>
      </c>
      <c r="B14" s="7" t="s">
        <v>309</v>
      </c>
      <c r="C14" s="8">
        <v>6351082.2199999997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3000</v>
      </c>
      <c r="M14" s="8">
        <v>0</v>
      </c>
      <c r="N14" s="8">
        <v>0</v>
      </c>
      <c r="O14" s="8">
        <v>0</v>
      </c>
      <c r="P14" s="8">
        <v>14000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896400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160000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T14" s="8">
        <v>18000</v>
      </c>
      <c r="AU14" s="8">
        <v>0</v>
      </c>
      <c r="AV14" s="8">
        <v>257500</v>
      </c>
      <c r="AW14" s="8">
        <v>0</v>
      </c>
      <c r="AX14" s="8">
        <v>0</v>
      </c>
      <c r="AY14" s="8">
        <v>781100</v>
      </c>
      <c r="AZ14" s="8">
        <v>0</v>
      </c>
      <c r="BA14" s="8">
        <v>68571.429999999993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8">
        <v>0</v>
      </c>
      <c r="CO14" s="8">
        <v>0</v>
      </c>
      <c r="CP14" s="8">
        <v>0</v>
      </c>
      <c r="CQ14" s="8">
        <f t="shared" si="0"/>
        <v>8549653.6499999985</v>
      </c>
      <c r="CR14" s="8" t="s">
        <v>308</v>
      </c>
    </row>
    <row r="15" spans="1:102" ht="13.5" x14ac:dyDescent="0.25">
      <c r="A15" s="7" t="s">
        <v>310</v>
      </c>
      <c r="B15" s="7" t="s">
        <v>311</v>
      </c>
      <c r="C15" s="8">
        <v>2230730.12</v>
      </c>
      <c r="D15" s="8">
        <v>0</v>
      </c>
      <c r="F15" s="8">
        <v>0</v>
      </c>
      <c r="G15" s="8">
        <v>5000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70000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30000</v>
      </c>
      <c r="AA15" s="8">
        <v>0</v>
      </c>
      <c r="AB15" s="8">
        <v>0</v>
      </c>
      <c r="AC15" s="8">
        <v>32000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P15" s="8">
        <v>0</v>
      </c>
      <c r="AQ15" s="8">
        <v>0</v>
      </c>
      <c r="AR15" s="8">
        <v>0</v>
      </c>
      <c r="AT15" s="8">
        <v>83000</v>
      </c>
      <c r="AU15" s="8">
        <v>50000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6735234.5300000003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8">
        <v>0</v>
      </c>
      <c r="CO15" s="8">
        <v>0</v>
      </c>
      <c r="CP15" s="8">
        <v>0</v>
      </c>
      <c r="CQ15" s="8">
        <f t="shared" si="0"/>
        <v>9235964.6500000004</v>
      </c>
      <c r="CR15" s="8" t="s">
        <v>310</v>
      </c>
    </row>
    <row r="16" spans="1:102" ht="13.5" x14ac:dyDescent="0.25">
      <c r="A16" s="7" t="s">
        <v>83</v>
      </c>
      <c r="B16" s="7"/>
      <c r="C16" s="7">
        <f>SUM(C5:C15)</f>
        <v>21503327.260000002</v>
      </c>
      <c r="D16" s="7">
        <f t="shared" ref="D16:BR16" si="1">SUM(D5:D15)</f>
        <v>19758679.120000001</v>
      </c>
      <c r="E16" s="7">
        <f t="shared" si="1"/>
        <v>103520</v>
      </c>
      <c r="F16" s="7">
        <f t="shared" si="1"/>
        <v>17930660.02</v>
      </c>
      <c r="G16" s="7">
        <f t="shared" si="1"/>
        <v>25000</v>
      </c>
      <c r="H16" s="7">
        <f t="shared" si="1"/>
        <v>30000</v>
      </c>
      <c r="I16" s="7">
        <f t="shared" si="1"/>
        <v>0</v>
      </c>
      <c r="J16" s="7">
        <f t="shared" si="1"/>
        <v>0</v>
      </c>
      <c r="K16" s="7">
        <f t="shared" si="1"/>
        <v>0</v>
      </c>
      <c r="L16" s="7">
        <f t="shared" si="1"/>
        <v>260000</v>
      </c>
      <c r="M16" s="7">
        <f>SUM(M5:M15)</f>
        <v>0</v>
      </c>
      <c r="N16" s="7">
        <f t="shared" si="1"/>
        <v>25000</v>
      </c>
      <c r="O16" s="7"/>
      <c r="P16" s="7">
        <f t="shared" si="1"/>
        <v>799050</v>
      </c>
      <c r="Q16" s="7">
        <f t="shared" si="1"/>
        <v>0</v>
      </c>
      <c r="R16" s="7">
        <f t="shared" si="1"/>
        <v>20000</v>
      </c>
      <c r="S16" s="7">
        <f t="shared" si="1"/>
        <v>47000</v>
      </c>
      <c r="T16" s="7">
        <f t="shared" si="1"/>
        <v>28000</v>
      </c>
      <c r="U16" s="7">
        <f t="shared" si="1"/>
        <v>39500</v>
      </c>
      <c r="V16" s="7">
        <f t="shared" si="1"/>
        <v>896400</v>
      </c>
      <c r="W16" s="7">
        <f t="shared" si="1"/>
        <v>0</v>
      </c>
      <c r="X16" s="7">
        <f t="shared" si="1"/>
        <v>38464035.920000002</v>
      </c>
      <c r="Y16" s="7">
        <f t="shared" si="1"/>
        <v>23006669.600000001</v>
      </c>
      <c r="Z16" s="7">
        <f t="shared" si="1"/>
        <v>1065500</v>
      </c>
      <c r="AA16" s="7">
        <f t="shared" si="1"/>
        <v>0</v>
      </c>
      <c r="AB16" s="7">
        <f t="shared" si="1"/>
        <v>0</v>
      </c>
      <c r="AC16" s="7">
        <f t="shared" si="1"/>
        <v>204000</v>
      </c>
      <c r="AD16" s="7">
        <f t="shared" si="1"/>
        <v>25000</v>
      </c>
      <c r="AE16" s="7">
        <f t="shared" si="1"/>
        <v>355500</v>
      </c>
      <c r="AF16" s="7">
        <f t="shared" si="1"/>
        <v>0</v>
      </c>
      <c r="AG16" s="7">
        <f t="shared" si="1"/>
        <v>89500</v>
      </c>
      <c r="AH16" s="7">
        <f t="shared" si="1"/>
        <v>0</v>
      </c>
      <c r="AI16" s="7">
        <f t="shared" si="1"/>
        <v>1359309.52</v>
      </c>
      <c r="AJ16" s="7">
        <f t="shared" si="1"/>
        <v>0</v>
      </c>
      <c r="AK16" s="7">
        <f t="shared" si="1"/>
        <v>160000</v>
      </c>
      <c r="AL16" s="7">
        <f t="shared" si="1"/>
        <v>4500000</v>
      </c>
      <c r="AM16" s="7">
        <f t="shared" si="1"/>
        <v>10000</v>
      </c>
      <c r="AN16" s="7">
        <f t="shared" si="1"/>
        <v>9000000</v>
      </c>
      <c r="AO16" s="7">
        <f t="shared" si="1"/>
        <v>0</v>
      </c>
      <c r="AP16" s="7">
        <f t="shared" si="1"/>
        <v>500000</v>
      </c>
      <c r="AQ16" s="7">
        <f t="shared" si="1"/>
        <v>0</v>
      </c>
      <c r="AR16" s="7">
        <f t="shared" si="1"/>
        <v>0</v>
      </c>
      <c r="AS16" s="7">
        <f t="shared" si="1"/>
        <v>0</v>
      </c>
      <c r="AT16" s="7">
        <f t="shared" si="1"/>
        <v>1120500</v>
      </c>
      <c r="AU16" s="7">
        <f t="shared" si="1"/>
        <v>154500</v>
      </c>
      <c r="AV16" s="7">
        <f t="shared" si="1"/>
        <v>537700</v>
      </c>
      <c r="AW16" s="7">
        <f t="shared" si="1"/>
        <v>178018.78</v>
      </c>
      <c r="AX16" s="7">
        <f t="shared" si="1"/>
        <v>0</v>
      </c>
      <c r="AY16" s="7">
        <f t="shared" si="1"/>
        <v>1247350</v>
      </c>
      <c r="AZ16" s="7">
        <f t="shared" si="1"/>
        <v>0</v>
      </c>
      <c r="BA16" s="7">
        <f t="shared" si="1"/>
        <v>68571.429999999993</v>
      </c>
      <c r="BB16" s="7">
        <f t="shared" si="1"/>
        <v>0</v>
      </c>
      <c r="BC16" s="7">
        <f t="shared" si="1"/>
        <v>0</v>
      </c>
      <c r="BD16" s="7">
        <f t="shared" si="1"/>
        <v>635000</v>
      </c>
      <c r="BE16" s="7">
        <f t="shared" si="1"/>
        <v>0</v>
      </c>
      <c r="BF16" s="7">
        <f t="shared" si="1"/>
        <v>0</v>
      </c>
      <c r="BG16" s="7">
        <f t="shared" si="1"/>
        <v>0</v>
      </c>
      <c r="BH16" s="7">
        <f t="shared" si="1"/>
        <v>0</v>
      </c>
      <c r="BI16" s="7">
        <f t="shared" si="1"/>
        <v>0</v>
      </c>
      <c r="BJ16" s="7">
        <f t="shared" si="1"/>
        <v>0</v>
      </c>
      <c r="BK16" s="7">
        <f t="shared" si="1"/>
        <v>0</v>
      </c>
      <c r="BL16" s="7">
        <f t="shared" si="1"/>
        <v>0</v>
      </c>
      <c r="BM16" s="7">
        <f t="shared" si="1"/>
        <v>0</v>
      </c>
      <c r="BN16" s="7">
        <f t="shared" si="1"/>
        <v>0</v>
      </c>
      <c r="BO16" s="7">
        <f t="shared" si="1"/>
        <v>0</v>
      </c>
      <c r="BP16" s="7">
        <f t="shared" si="1"/>
        <v>0</v>
      </c>
      <c r="BQ16" s="7">
        <f t="shared" si="1"/>
        <v>0</v>
      </c>
      <c r="BR16" s="7">
        <f t="shared" si="1"/>
        <v>0</v>
      </c>
      <c r="BS16" s="7">
        <f t="shared" ref="BS16:CQ16" si="2">SUM(BS5:BS15)</f>
        <v>0</v>
      </c>
      <c r="BT16" s="7">
        <f t="shared" si="2"/>
        <v>0</v>
      </c>
      <c r="BU16" s="7">
        <f t="shared" si="2"/>
        <v>7616231.2300000004</v>
      </c>
      <c r="BV16" s="7">
        <f t="shared" si="2"/>
        <v>0</v>
      </c>
      <c r="BW16" s="7">
        <f t="shared" si="2"/>
        <v>0</v>
      </c>
      <c r="BX16" s="7">
        <f t="shared" si="2"/>
        <v>0</v>
      </c>
      <c r="BY16" s="7">
        <f t="shared" si="2"/>
        <v>0</v>
      </c>
      <c r="BZ16" s="7">
        <f t="shared" si="2"/>
        <v>0</v>
      </c>
      <c r="CA16" s="7">
        <f t="shared" si="2"/>
        <v>0</v>
      </c>
      <c r="CB16" s="7">
        <f t="shared" si="2"/>
        <v>0</v>
      </c>
      <c r="CC16" s="7">
        <f t="shared" si="2"/>
        <v>0</v>
      </c>
      <c r="CD16" s="7">
        <f t="shared" si="2"/>
        <v>0</v>
      </c>
      <c r="CE16" s="7">
        <f t="shared" si="2"/>
        <v>0</v>
      </c>
      <c r="CF16" s="7">
        <f t="shared" si="2"/>
        <v>0</v>
      </c>
      <c r="CG16" s="7">
        <f t="shared" si="2"/>
        <v>6735234.5300000003</v>
      </c>
      <c r="CH16" s="7">
        <f t="shared" si="2"/>
        <v>0</v>
      </c>
      <c r="CI16" s="7">
        <f t="shared" si="2"/>
        <v>0</v>
      </c>
      <c r="CJ16" s="7">
        <f t="shared" si="2"/>
        <v>0</v>
      </c>
      <c r="CK16" s="7">
        <f t="shared" si="2"/>
        <v>0</v>
      </c>
      <c r="CL16" s="7">
        <f t="shared" si="2"/>
        <v>0</v>
      </c>
      <c r="CM16" s="7">
        <f t="shared" si="2"/>
        <v>0</v>
      </c>
      <c r="CN16" s="7">
        <f t="shared" si="2"/>
        <v>0</v>
      </c>
      <c r="CO16" s="7">
        <f t="shared" si="2"/>
        <v>0</v>
      </c>
      <c r="CP16" s="7">
        <f t="shared" si="2"/>
        <v>0</v>
      </c>
      <c r="CQ16" s="7">
        <f t="shared" si="2"/>
        <v>158498757.41000003</v>
      </c>
      <c r="CR16" s="7" t="s">
        <v>83</v>
      </c>
    </row>
    <row r="21" spans="1:104" ht="13.5" x14ac:dyDescent="0.25">
      <c r="A21" s="7"/>
      <c r="B21" s="7"/>
      <c r="C21" s="7" t="s">
        <v>362</v>
      </c>
      <c r="D21" s="7"/>
    </row>
    <row r="22" spans="1:104" ht="13.5" x14ac:dyDescent="0.25">
      <c r="A22" s="7" t="s">
        <v>286</v>
      </c>
      <c r="B22" s="7" t="s">
        <v>287</v>
      </c>
      <c r="C22" s="7" t="s">
        <v>288</v>
      </c>
      <c r="D22" s="7"/>
      <c r="CQ22" s="8" t="s">
        <v>83</v>
      </c>
    </row>
    <row r="23" spans="1:104" ht="13.5" x14ac:dyDescent="0.25">
      <c r="C23" s="7" t="s">
        <v>289</v>
      </c>
      <c r="D23" s="7" t="s">
        <v>290</v>
      </c>
      <c r="E23" s="7">
        <v>21020101</v>
      </c>
      <c r="F23" s="7">
        <v>22010102</v>
      </c>
      <c r="G23" s="7">
        <v>22020101</v>
      </c>
      <c r="H23" s="7">
        <v>22020102</v>
      </c>
      <c r="I23" s="7">
        <v>22020103</v>
      </c>
      <c r="J23" s="7">
        <v>22020104</v>
      </c>
      <c r="K23" s="7">
        <v>22020201</v>
      </c>
      <c r="L23" s="7">
        <v>22020202</v>
      </c>
      <c r="M23" s="7">
        <v>22020203</v>
      </c>
      <c r="N23" s="7">
        <v>22020205</v>
      </c>
      <c r="O23" s="7">
        <v>22020208</v>
      </c>
      <c r="P23" s="7">
        <v>22020301</v>
      </c>
      <c r="Q23" s="7">
        <v>22020302</v>
      </c>
      <c r="R23" s="7">
        <v>22020303</v>
      </c>
      <c r="S23" s="7">
        <v>22020304</v>
      </c>
      <c r="T23" s="7">
        <v>22020305</v>
      </c>
      <c r="U23" s="7">
        <v>22020306</v>
      </c>
      <c r="V23" s="7">
        <v>22020307</v>
      </c>
      <c r="W23" s="7">
        <v>22020309</v>
      </c>
      <c r="X23" s="7">
        <v>22020310</v>
      </c>
      <c r="Y23" s="7">
        <v>22020311</v>
      </c>
      <c r="Z23" s="7">
        <v>22020401</v>
      </c>
      <c r="AA23" s="7">
        <v>22020402</v>
      </c>
      <c r="AB23" s="7">
        <v>22020403</v>
      </c>
      <c r="AC23" s="7">
        <v>22020404</v>
      </c>
      <c r="AD23" s="7">
        <v>22020405</v>
      </c>
      <c r="AE23" s="7">
        <v>22020406</v>
      </c>
      <c r="AF23" s="7">
        <v>22020407</v>
      </c>
      <c r="AG23" s="7">
        <v>22020412</v>
      </c>
      <c r="AH23" s="7">
        <v>22020413</v>
      </c>
      <c r="AI23" s="7">
        <v>22020501</v>
      </c>
      <c r="AJ23" s="7">
        <v>22020601</v>
      </c>
      <c r="AK23" s="7">
        <v>22020603</v>
      </c>
      <c r="AL23" s="7">
        <v>22020604</v>
      </c>
      <c r="AM23" s="7">
        <v>22020605</v>
      </c>
      <c r="AN23" s="7">
        <v>22020701</v>
      </c>
      <c r="AO23" s="7">
        <v>22020702</v>
      </c>
      <c r="AP23" s="7">
        <v>22020703</v>
      </c>
      <c r="AQ23" s="7">
        <v>22020706</v>
      </c>
      <c r="AR23" s="7">
        <v>22020707</v>
      </c>
      <c r="AS23" s="7">
        <v>22020708</v>
      </c>
      <c r="AT23" s="7">
        <v>22020801</v>
      </c>
      <c r="AU23" s="7">
        <v>22020802</v>
      </c>
      <c r="AV23" s="7">
        <v>22020803</v>
      </c>
      <c r="AW23" s="7">
        <v>22020901</v>
      </c>
      <c r="AX23" s="7">
        <v>22020903</v>
      </c>
      <c r="AY23" s="7">
        <v>22021001</v>
      </c>
      <c r="AZ23" s="7">
        <v>22021002</v>
      </c>
      <c r="BA23" s="7">
        <v>22021003</v>
      </c>
      <c r="BB23" s="7">
        <v>22021004</v>
      </c>
      <c r="BC23" s="7">
        <v>22021006</v>
      </c>
      <c r="BD23" s="7">
        <v>22021007</v>
      </c>
      <c r="BE23" s="7">
        <v>22021008</v>
      </c>
      <c r="BF23" s="7">
        <v>22021010</v>
      </c>
      <c r="BG23" s="7">
        <v>22040101</v>
      </c>
      <c r="BH23" s="7">
        <v>22060102</v>
      </c>
      <c r="BI23" s="7">
        <v>41030101</v>
      </c>
      <c r="BJ23" s="7" t="s">
        <v>291</v>
      </c>
      <c r="BK23" s="7">
        <v>23010101</v>
      </c>
      <c r="BL23" s="7">
        <v>23010104</v>
      </c>
      <c r="BM23" s="7">
        <v>23010105</v>
      </c>
      <c r="BN23" s="7">
        <v>23010112</v>
      </c>
      <c r="BO23" s="7">
        <v>23010113</v>
      </c>
      <c r="BP23" s="7">
        <v>23010119</v>
      </c>
      <c r="BQ23" s="7">
        <v>23010121</v>
      </c>
      <c r="BR23" s="7">
        <v>23010122</v>
      </c>
      <c r="BS23" s="7">
        <v>23010123</v>
      </c>
      <c r="BT23" s="7">
        <v>23010126</v>
      </c>
      <c r="BU23" s="7">
        <v>23010127</v>
      </c>
      <c r="BV23" s="7">
        <v>23010128</v>
      </c>
      <c r="BW23" s="7">
        <v>23010139</v>
      </c>
      <c r="BX23" s="7">
        <v>23020105</v>
      </c>
      <c r="BY23" s="7">
        <v>23020107</v>
      </c>
      <c r="BZ23" s="7">
        <v>23020113</v>
      </c>
      <c r="CA23" s="7">
        <v>23020114</v>
      </c>
      <c r="CB23" s="7">
        <v>23020124</v>
      </c>
      <c r="CC23" s="7">
        <v>23030102</v>
      </c>
      <c r="CD23" s="7">
        <v>23030103</v>
      </c>
      <c r="CE23" s="7">
        <v>23030104</v>
      </c>
      <c r="CF23" s="7">
        <v>23030112</v>
      </c>
      <c r="CG23" s="7">
        <v>23030113</v>
      </c>
      <c r="CH23" s="7">
        <v>23030117</v>
      </c>
      <c r="CI23" s="7">
        <v>23040101</v>
      </c>
      <c r="CJ23" s="7">
        <v>23040102</v>
      </c>
      <c r="CK23" s="7">
        <v>23040103</v>
      </c>
      <c r="CL23" s="7">
        <v>23050102</v>
      </c>
      <c r="CM23" s="7">
        <v>23050103</v>
      </c>
      <c r="CN23" s="7">
        <v>23050104</v>
      </c>
      <c r="CO23" s="7">
        <v>23050111</v>
      </c>
      <c r="CP23" s="7" t="s">
        <v>292</v>
      </c>
      <c r="CQ23" s="7"/>
      <c r="CR23" s="7" t="s">
        <v>312</v>
      </c>
      <c r="CS23" s="7"/>
      <c r="CT23" s="7"/>
      <c r="CU23" s="7"/>
      <c r="CV23" s="7"/>
      <c r="CW23" s="7"/>
      <c r="CX23" s="7"/>
      <c r="CY23" s="7"/>
      <c r="CZ23" s="7"/>
    </row>
    <row r="24" spans="1:104" ht="13.5" x14ac:dyDescent="0.25">
      <c r="A24" s="7" t="s">
        <v>294</v>
      </c>
      <c r="B24" s="8" t="s">
        <v>295</v>
      </c>
      <c r="C24" s="8">
        <v>858593.64</v>
      </c>
      <c r="D24" s="8">
        <v>0</v>
      </c>
      <c r="F24" s="8">
        <v>0</v>
      </c>
      <c r="G24" s="8">
        <v>0</v>
      </c>
      <c r="H24" s="8">
        <v>40000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T24" s="8">
        <v>219800</v>
      </c>
      <c r="AU24" s="8">
        <v>0</v>
      </c>
      <c r="AV24" s="8">
        <v>10000</v>
      </c>
      <c r="AW24" s="8">
        <v>0</v>
      </c>
      <c r="AX24" s="8">
        <v>0</v>
      </c>
      <c r="AY24" s="8">
        <v>20200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T24" s="8">
        <v>0</v>
      </c>
      <c r="BU24" s="8">
        <v>0</v>
      </c>
      <c r="BV24" s="8">
        <v>0</v>
      </c>
      <c r="BX24" s="8">
        <v>0</v>
      </c>
      <c r="BY24" s="8">
        <v>0</v>
      </c>
      <c r="BZ24" s="8">
        <v>0</v>
      </c>
      <c r="CA24" s="8">
        <v>0</v>
      </c>
      <c r="CC24" s="8">
        <v>0</v>
      </c>
      <c r="CD24" s="8">
        <v>0</v>
      </c>
      <c r="CE24" s="8">
        <v>0</v>
      </c>
      <c r="CF24" s="8">
        <v>0</v>
      </c>
      <c r="CG24" s="8">
        <v>0</v>
      </c>
      <c r="CI24" s="8">
        <v>0</v>
      </c>
      <c r="CJ24" s="8">
        <v>0</v>
      </c>
      <c r="CK24" s="8">
        <v>0</v>
      </c>
      <c r="CL24" s="8">
        <v>0</v>
      </c>
      <c r="CM24" s="8">
        <v>0</v>
      </c>
      <c r="CN24" s="8">
        <v>0</v>
      </c>
      <c r="CO24" s="8">
        <v>0</v>
      </c>
      <c r="CP24" s="8">
        <v>0</v>
      </c>
      <c r="CQ24" s="8">
        <f>SUM(C24:CP24)</f>
        <v>1148593.6400000001</v>
      </c>
      <c r="CR24" s="8" t="s">
        <v>294</v>
      </c>
    </row>
    <row r="25" spans="1:104" ht="13.5" x14ac:dyDescent="0.25">
      <c r="A25" s="7" t="s">
        <v>357</v>
      </c>
      <c r="B25" s="7" t="s">
        <v>360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8">
        <v>0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8">
        <v>0</v>
      </c>
      <c r="CO25" s="8">
        <v>0</v>
      </c>
      <c r="CP25" s="8">
        <v>0</v>
      </c>
      <c r="CQ25" s="8">
        <f>SUM(C25:CP25)</f>
        <v>0</v>
      </c>
      <c r="CR25" s="8" t="s">
        <v>357</v>
      </c>
    </row>
    <row r="26" spans="1:104" ht="13.5" x14ac:dyDescent="0.25">
      <c r="A26" s="7" t="s">
        <v>296</v>
      </c>
      <c r="B26" s="8" t="s">
        <v>297</v>
      </c>
      <c r="C26" s="8">
        <v>0</v>
      </c>
      <c r="D26" s="8">
        <v>0</v>
      </c>
      <c r="E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T26" s="8">
        <v>0</v>
      </c>
      <c r="AU26" s="8">
        <v>0</v>
      </c>
      <c r="AV26" s="8">
        <v>0</v>
      </c>
      <c r="AW26" s="8">
        <v>0</v>
      </c>
      <c r="AY26" s="8">
        <v>0</v>
      </c>
      <c r="AZ26" s="8">
        <v>0</v>
      </c>
      <c r="BA26" s="8">
        <v>0</v>
      </c>
      <c r="BB26" s="8">
        <v>0</v>
      </c>
      <c r="BD26" s="8">
        <v>0</v>
      </c>
      <c r="BI26" s="8">
        <v>0</v>
      </c>
      <c r="BK26" s="8">
        <v>0</v>
      </c>
      <c r="BM26" s="8">
        <v>0</v>
      </c>
      <c r="BN26" s="8">
        <v>0</v>
      </c>
      <c r="BP26" s="8">
        <v>0</v>
      </c>
      <c r="BT26" s="8">
        <v>0</v>
      </c>
      <c r="BV26" s="8">
        <v>0</v>
      </c>
      <c r="BX26" s="8">
        <v>0</v>
      </c>
      <c r="BZ26" s="8">
        <v>0</v>
      </c>
      <c r="CC26" s="8">
        <v>0</v>
      </c>
      <c r="CE26" s="8">
        <v>0</v>
      </c>
      <c r="CF26" s="8">
        <v>0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  <c r="CM26" s="8">
        <v>0</v>
      </c>
      <c r="CN26" s="8">
        <v>0</v>
      </c>
      <c r="CO26" s="8">
        <v>0</v>
      </c>
      <c r="CP26" s="8">
        <v>0</v>
      </c>
      <c r="CQ26" s="8">
        <f t="shared" ref="CQ26:CQ34" si="3">SUM(C26:CP26)</f>
        <v>0</v>
      </c>
      <c r="CR26" s="8" t="s">
        <v>296</v>
      </c>
    </row>
    <row r="27" spans="1:104" ht="13.5" x14ac:dyDescent="0.25">
      <c r="A27" s="7" t="s">
        <v>358</v>
      </c>
      <c r="B27" s="7" t="s">
        <v>361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0</v>
      </c>
      <c r="CE27" s="8">
        <v>0</v>
      </c>
      <c r="CF27" s="8">
        <v>0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  <c r="CM27" s="8">
        <v>0</v>
      </c>
      <c r="CN27" s="8">
        <v>0</v>
      </c>
      <c r="CO27" s="8">
        <v>0</v>
      </c>
      <c r="CP27" s="8">
        <v>0</v>
      </c>
      <c r="CQ27" s="8">
        <v>0</v>
      </c>
      <c r="CR27" s="8" t="s">
        <v>358</v>
      </c>
    </row>
    <row r="28" spans="1:104" ht="13.5" x14ac:dyDescent="0.25">
      <c r="A28" s="7" t="s">
        <v>298</v>
      </c>
      <c r="B28" s="8" t="s">
        <v>299</v>
      </c>
      <c r="C28" s="8">
        <v>0</v>
      </c>
      <c r="D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60000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T28" s="8">
        <v>0</v>
      </c>
      <c r="AU28" s="8">
        <v>455000</v>
      </c>
      <c r="AV28" s="8">
        <v>0</v>
      </c>
      <c r="AW28" s="8">
        <v>0</v>
      </c>
      <c r="AX28" s="8">
        <v>0</v>
      </c>
      <c r="AY28" s="8">
        <v>45000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T28" s="8">
        <v>0</v>
      </c>
      <c r="BU28" s="8">
        <v>7616231.2300000004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0</v>
      </c>
      <c r="CE28" s="8">
        <v>0</v>
      </c>
      <c r="CF28" s="8">
        <v>0</v>
      </c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8">
        <v>0</v>
      </c>
      <c r="CO28" s="8">
        <v>0</v>
      </c>
      <c r="CP28" s="8">
        <v>0</v>
      </c>
      <c r="CQ28" s="8">
        <f t="shared" si="3"/>
        <v>8176231.2300000004</v>
      </c>
      <c r="CR28" s="8" t="s">
        <v>298</v>
      </c>
    </row>
    <row r="29" spans="1:104" ht="13.5" x14ac:dyDescent="0.25">
      <c r="A29" s="7" t="s">
        <v>300</v>
      </c>
      <c r="B29" s="8" t="s">
        <v>301</v>
      </c>
      <c r="C29" s="8">
        <v>0</v>
      </c>
      <c r="D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T29" s="8">
        <v>0</v>
      </c>
      <c r="AU29" s="8">
        <v>0</v>
      </c>
      <c r="AV29" s="8">
        <v>0</v>
      </c>
      <c r="AW29" s="8">
        <v>0</v>
      </c>
      <c r="AY29" s="8">
        <v>0</v>
      </c>
      <c r="AZ29" s="8">
        <v>0</v>
      </c>
      <c r="BA29" s="8">
        <v>0</v>
      </c>
      <c r="BB29" s="8">
        <v>0</v>
      </c>
      <c r="BD29" s="8">
        <v>0</v>
      </c>
      <c r="BE29" s="8">
        <v>0</v>
      </c>
      <c r="BF29" s="8">
        <v>0</v>
      </c>
      <c r="BI29" s="8">
        <v>0</v>
      </c>
      <c r="BM29" s="8">
        <v>0</v>
      </c>
      <c r="BN29" s="8">
        <v>0</v>
      </c>
      <c r="BP29" s="8">
        <v>0</v>
      </c>
      <c r="BT29" s="8">
        <v>0</v>
      </c>
      <c r="BV29" s="8">
        <v>0</v>
      </c>
      <c r="BX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8">
        <v>0</v>
      </c>
      <c r="CO29" s="8">
        <v>0</v>
      </c>
      <c r="CP29" s="8">
        <v>0</v>
      </c>
      <c r="CQ29" s="8">
        <f t="shared" si="3"/>
        <v>0</v>
      </c>
      <c r="CR29" s="8" t="s">
        <v>300</v>
      </c>
    </row>
    <row r="30" spans="1:104" ht="13.5" x14ac:dyDescent="0.25">
      <c r="A30" s="7" t="s">
        <v>302</v>
      </c>
      <c r="B30" s="8" t="s">
        <v>303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10000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T30" s="8">
        <v>0</v>
      </c>
      <c r="AU30" s="8">
        <v>0</v>
      </c>
      <c r="AV30" s="8">
        <v>0</v>
      </c>
      <c r="AW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8">
        <v>0</v>
      </c>
      <c r="BG30" s="8">
        <v>0</v>
      </c>
      <c r="BH30" s="8">
        <v>0</v>
      </c>
      <c r="BI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8">
        <v>0</v>
      </c>
      <c r="CA30" s="8">
        <v>0</v>
      </c>
      <c r="CB30" s="8">
        <v>0</v>
      </c>
      <c r="CC30" s="8">
        <v>0</v>
      </c>
      <c r="CD30" s="8">
        <v>0</v>
      </c>
      <c r="CE30" s="8">
        <v>0</v>
      </c>
      <c r="CF30" s="8">
        <v>0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8">
        <v>0</v>
      </c>
      <c r="CO30" s="8">
        <v>0</v>
      </c>
      <c r="CP30" s="8">
        <v>0</v>
      </c>
      <c r="CQ30" s="8">
        <f t="shared" si="3"/>
        <v>10000</v>
      </c>
      <c r="CR30" s="8" t="s">
        <v>302</v>
      </c>
    </row>
    <row r="31" spans="1:104" ht="13.5" x14ac:dyDescent="0.25">
      <c r="A31" s="7" t="s">
        <v>304</v>
      </c>
      <c r="B31" s="8" t="s">
        <v>305</v>
      </c>
      <c r="C31" s="8">
        <v>0</v>
      </c>
      <c r="D31" s="8">
        <v>0</v>
      </c>
      <c r="E31" s="8">
        <v>43500</v>
      </c>
      <c r="F31" s="8">
        <v>0</v>
      </c>
      <c r="G31" s="8">
        <v>0</v>
      </c>
      <c r="H31" s="8">
        <v>85000</v>
      </c>
      <c r="I31" s="8">
        <v>0</v>
      </c>
      <c r="J31" s="8">
        <v>0</v>
      </c>
      <c r="K31" s="8">
        <v>0</v>
      </c>
      <c r="L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62000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15000</v>
      </c>
      <c r="AH31" s="8">
        <v>0</v>
      </c>
      <c r="AI31" s="8">
        <v>0</v>
      </c>
      <c r="AJ31" s="8">
        <v>0</v>
      </c>
      <c r="AK31" s="8">
        <v>10000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T31" s="8">
        <v>0</v>
      </c>
      <c r="AU31" s="8">
        <v>0</v>
      </c>
      <c r="AV31" s="8">
        <v>0</v>
      </c>
      <c r="AW31" s="8">
        <v>2200.2800000000002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16060932.77</v>
      </c>
      <c r="BH31" s="8">
        <v>0</v>
      </c>
      <c r="BI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T31" s="8">
        <v>0</v>
      </c>
      <c r="BV31" s="8">
        <v>0</v>
      </c>
      <c r="BW31" s="8">
        <v>0</v>
      </c>
      <c r="BX31" s="8">
        <v>0</v>
      </c>
      <c r="BZ31" s="8">
        <v>0</v>
      </c>
      <c r="CB31" s="8">
        <v>0</v>
      </c>
      <c r="CC31" s="8">
        <v>0</v>
      </c>
      <c r="CE31" s="8">
        <v>0</v>
      </c>
      <c r="CF31" s="8">
        <v>0</v>
      </c>
      <c r="CG31" s="8">
        <v>0</v>
      </c>
      <c r="CH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8">
        <v>0</v>
      </c>
      <c r="CQ31" s="8">
        <f t="shared" si="3"/>
        <v>16278633.049999999</v>
      </c>
      <c r="CR31" s="8" t="s">
        <v>304</v>
      </c>
    </row>
    <row r="32" spans="1:104" ht="13.5" x14ac:dyDescent="0.25">
      <c r="A32" s="7" t="s">
        <v>306</v>
      </c>
      <c r="B32" s="8" t="s">
        <v>307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18500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Y32" s="8">
        <v>0</v>
      </c>
      <c r="AZ32" s="8">
        <v>0</v>
      </c>
      <c r="BA32" s="8">
        <v>0</v>
      </c>
      <c r="BB32" s="8">
        <v>0</v>
      </c>
      <c r="BD32" s="8">
        <v>0</v>
      </c>
      <c r="BE32" s="8">
        <v>0</v>
      </c>
      <c r="BG32" s="8">
        <v>0</v>
      </c>
      <c r="BH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  <c r="BT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0</v>
      </c>
      <c r="CA32" s="8">
        <v>0</v>
      </c>
      <c r="CB32" s="8">
        <v>0</v>
      </c>
      <c r="CC32" s="8">
        <v>0</v>
      </c>
      <c r="CD32" s="8">
        <v>0</v>
      </c>
      <c r="CE32" s="8">
        <v>0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8">
        <v>0</v>
      </c>
      <c r="CO32" s="8">
        <v>0</v>
      </c>
      <c r="CP32" s="8">
        <v>0</v>
      </c>
      <c r="CQ32" s="8">
        <f t="shared" si="3"/>
        <v>18500</v>
      </c>
      <c r="CR32" s="8" t="s">
        <v>306</v>
      </c>
    </row>
    <row r="33" spans="1:111" ht="13.5" x14ac:dyDescent="0.25">
      <c r="A33" s="7" t="s">
        <v>308</v>
      </c>
      <c r="B33" s="8" t="s">
        <v>309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4097826.07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8">
        <v>0</v>
      </c>
      <c r="CF33" s="8">
        <v>0</v>
      </c>
      <c r="CG33" s="8">
        <v>0</v>
      </c>
      <c r="CH33" s="8">
        <v>0</v>
      </c>
      <c r="CI33" s="8">
        <v>0</v>
      </c>
      <c r="CJ33" s="8">
        <v>0</v>
      </c>
      <c r="CK33" s="8">
        <v>0</v>
      </c>
      <c r="CL33" s="8">
        <v>0</v>
      </c>
      <c r="CM33" s="8">
        <v>0</v>
      </c>
      <c r="CN33" s="8">
        <v>0</v>
      </c>
      <c r="CO33" s="8">
        <v>0</v>
      </c>
      <c r="CP33" s="8">
        <v>0</v>
      </c>
      <c r="CQ33" s="8">
        <f t="shared" si="3"/>
        <v>4097826.07</v>
      </c>
      <c r="CR33" s="8" t="s">
        <v>308</v>
      </c>
    </row>
    <row r="34" spans="1:111" ht="13.5" x14ac:dyDescent="0.25">
      <c r="A34" s="7" t="s">
        <v>310</v>
      </c>
      <c r="B34" s="8" t="s">
        <v>311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K34" s="8">
        <v>0</v>
      </c>
      <c r="L34" s="8">
        <v>0</v>
      </c>
      <c r="N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T34" s="8">
        <v>0</v>
      </c>
      <c r="AU34" s="8">
        <v>20000</v>
      </c>
      <c r="AV34" s="8">
        <v>0</v>
      </c>
      <c r="AW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G34" s="8">
        <v>0</v>
      </c>
      <c r="BH34" s="8">
        <v>0</v>
      </c>
      <c r="BL34" s="8">
        <v>0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0</v>
      </c>
      <c r="BT34" s="8">
        <v>0</v>
      </c>
      <c r="BV34" s="8">
        <v>0</v>
      </c>
      <c r="BX34" s="8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8">
        <v>0</v>
      </c>
      <c r="CE34" s="8">
        <v>0</v>
      </c>
      <c r="CF34" s="8">
        <v>0</v>
      </c>
      <c r="CG34" s="8">
        <v>6735234.5300000003</v>
      </c>
      <c r="CH34" s="8">
        <v>0</v>
      </c>
      <c r="CI34" s="8">
        <v>0</v>
      </c>
      <c r="CJ34" s="8">
        <v>0</v>
      </c>
      <c r="CK34" s="8">
        <v>0</v>
      </c>
      <c r="CL34" s="8">
        <v>0</v>
      </c>
      <c r="CM34" s="8">
        <v>0</v>
      </c>
      <c r="CN34" s="8">
        <v>0</v>
      </c>
      <c r="CO34" s="8">
        <v>0</v>
      </c>
      <c r="CP34" s="8">
        <v>0</v>
      </c>
      <c r="CQ34" s="8">
        <f t="shared" si="3"/>
        <v>6755234.5300000003</v>
      </c>
      <c r="CR34" s="8" t="s">
        <v>310</v>
      </c>
    </row>
    <row r="35" spans="1:111" ht="13.5" x14ac:dyDescent="0.25">
      <c r="A35" s="7" t="s">
        <v>83</v>
      </c>
      <c r="C35" s="7">
        <f t="shared" ref="C35:N35" si="4">SUM(C24:C34)</f>
        <v>858593.64</v>
      </c>
      <c r="D35" s="7">
        <f t="shared" si="4"/>
        <v>0</v>
      </c>
      <c r="E35" s="7">
        <f t="shared" si="4"/>
        <v>43500</v>
      </c>
      <c r="F35" s="7">
        <f t="shared" si="4"/>
        <v>0</v>
      </c>
      <c r="G35" s="7">
        <f t="shared" si="4"/>
        <v>0</v>
      </c>
      <c r="H35" s="7">
        <f t="shared" si="4"/>
        <v>125000</v>
      </c>
      <c r="I35" s="7">
        <f t="shared" si="4"/>
        <v>0</v>
      </c>
      <c r="J35" s="7">
        <f t="shared" si="4"/>
        <v>0</v>
      </c>
      <c r="K35" s="7">
        <f t="shared" si="4"/>
        <v>0</v>
      </c>
      <c r="L35" s="7">
        <f t="shared" si="4"/>
        <v>0</v>
      </c>
      <c r="M35" s="7">
        <f t="shared" si="4"/>
        <v>0</v>
      </c>
      <c r="N35" s="7">
        <f t="shared" si="4"/>
        <v>0</v>
      </c>
      <c r="O35" s="7"/>
      <c r="P35" s="7">
        <f t="shared" ref="P35:AV35" si="5">SUM(P24:P34)</f>
        <v>10000</v>
      </c>
      <c r="Q35" s="7">
        <f t="shared" si="5"/>
        <v>0</v>
      </c>
      <c r="R35" s="7">
        <f t="shared" si="5"/>
        <v>0</v>
      </c>
      <c r="S35" s="7">
        <f t="shared" si="5"/>
        <v>0</v>
      </c>
      <c r="T35" s="7">
        <f t="shared" si="5"/>
        <v>62000</v>
      </c>
      <c r="U35" s="7">
        <f t="shared" si="5"/>
        <v>0</v>
      </c>
      <c r="V35" s="7">
        <f t="shared" si="5"/>
        <v>0</v>
      </c>
      <c r="W35" s="7">
        <f t="shared" si="5"/>
        <v>0</v>
      </c>
      <c r="X35" s="7">
        <f t="shared" si="5"/>
        <v>0</v>
      </c>
      <c r="Y35" s="7">
        <f t="shared" si="5"/>
        <v>0</v>
      </c>
      <c r="Z35" s="7">
        <f t="shared" si="5"/>
        <v>60000</v>
      </c>
      <c r="AA35" s="7">
        <f t="shared" si="5"/>
        <v>0</v>
      </c>
      <c r="AB35" s="7">
        <f t="shared" si="5"/>
        <v>0</v>
      </c>
      <c r="AC35" s="7">
        <f t="shared" si="5"/>
        <v>0</v>
      </c>
      <c r="AD35" s="7">
        <f t="shared" si="5"/>
        <v>0</v>
      </c>
      <c r="AE35" s="7">
        <f t="shared" si="5"/>
        <v>18500</v>
      </c>
      <c r="AF35" s="7">
        <f t="shared" si="5"/>
        <v>0</v>
      </c>
      <c r="AG35" s="7">
        <f t="shared" si="5"/>
        <v>15000</v>
      </c>
      <c r="AH35" s="7">
        <f t="shared" si="5"/>
        <v>0</v>
      </c>
      <c r="AI35" s="7">
        <f t="shared" si="5"/>
        <v>0</v>
      </c>
      <c r="AJ35" s="7">
        <f t="shared" si="5"/>
        <v>0</v>
      </c>
      <c r="AK35" s="7">
        <f t="shared" si="5"/>
        <v>10000</v>
      </c>
      <c r="AL35" s="7">
        <f t="shared" si="5"/>
        <v>0</v>
      </c>
      <c r="AM35" s="7">
        <f t="shared" si="5"/>
        <v>0</v>
      </c>
      <c r="AN35" s="7">
        <f t="shared" si="5"/>
        <v>0</v>
      </c>
      <c r="AO35" s="7">
        <f t="shared" si="5"/>
        <v>0</v>
      </c>
      <c r="AP35" s="7">
        <f t="shared" si="5"/>
        <v>0</v>
      </c>
      <c r="AQ35" s="7">
        <f t="shared" si="5"/>
        <v>0</v>
      </c>
      <c r="AR35" s="7">
        <f t="shared" si="5"/>
        <v>0</v>
      </c>
      <c r="AS35" s="7">
        <f t="shared" si="5"/>
        <v>0</v>
      </c>
      <c r="AT35" s="7">
        <f t="shared" si="5"/>
        <v>219800</v>
      </c>
      <c r="AU35" s="7">
        <f t="shared" si="5"/>
        <v>475000</v>
      </c>
      <c r="AV35" s="7">
        <f t="shared" si="5"/>
        <v>10000</v>
      </c>
      <c r="AW35" s="7">
        <f t="shared" ref="AW35:CB35" si="6">SUM(AW24:AW34)</f>
        <v>2200.2800000000002</v>
      </c>
      <c r="AX35" s="7">
        <f t="shared" si="6"/>
        <v>0</v>
      </c>
      <c r="AY35" s="7">
        <f t="shared" si="6"/>
        <v>65200</v>
      </c>
      <c r="AZ35" s="7">
        <f t="shared" si="6"/>
        <v>0</v>
      </c>
      <c r="BA35" s="7">
        <f t="shared" si="6"/>
        <v>0</v>
      </c>
      <c r="BB35" s="7">
        <f t="shared" si="6"/>
        <v>0</v>
      </c>
      <c r="BC35" s="7">
        <f t="shared" si="6"/>
        <v>0</v>
      </c>
      <c r="BD35" s="7">
        <f t="shared" si="6"/>
        <v>0</v>
      </c>
      <c r="BE35" s="7">
        <f t="shared" si="6"/>
        <v>0</v>
      </c>
      <c r="BF35" s="7">
        <f t="shared" si="6"/>
        <v>0</v>
      </c>
      <c r="BG35" s="7">
        <f t="shared" si="6"/>
        <v>16060932.77</v>
      </c>
      <c r="BH35" s="7">
        <f t="shared" si="6"/>
        <v>0</v>
      </c>
      <c r="BI35" s="7">
        <f t="shared" si="6"/>
        <v>0</v>
      </c>
      <c r="BJ35" s="7">
        <f t="shared" si="6"/>
        <v>0</v>
      </c>
      <c r="BK35" s="7">
        <f t="shared" si="6"/>
        <v>0</v>
      </c>
      <c r="BL35" s="7">
        <f t="shared" si="6"/>
        <v>0</v>
      </c>
      <c r="BM35" s="7">
        <f t="shared" si="6"/>
        <v>0</v>
      </c>
      <c r="BN35" s="7">
        <f t="shared" si="6"/>
        <v>0</v>
      </c>
      <c r="BO35" s="7">
        <f t="shared" si="6"/>
        <v>0</v>
      </c>
      <c r="BP35" s="7">
        <f t="shared" si="6"/>
        <v>0</v>
      </c>
      <c r="BQ35" s="7">
        <f t="shared" si="6"/>
        <v>0</v>
      </c>
      <c r="BR35" s="7">
        <f t="shared" si="6"/>
        <v>4097826.07</v>
      </c>
      <c r="BS35" s="7">
        <f t="shared" si="6"/>
        <v>0</v>
      </c>
      <c r="BT35" s="7">
        <f t="shared" si="6"/>
        <v>0</v>
      </c>
      <c r="BU35" s="7">
        <f t="shared" si="6"/>
        <v>7616231.2300000004</v>
      </c>
      <c r="BV35" s="7">
        <f t="shared" si="6"/>
        <v>0</v>
      </c>
      <c r="BW35" s="7">
        <f t="shared" si="6"/>
        <v>0</v>
      </c>
      <c r="BX35" s="7">
        <f t="shared" si="6"/>
        <v>0</v>
      </c>
      <c r="BY35" s="7">
        <f t="shared" si="6"/>
        <v>0</v>
      </c>
      <c r="BZ35" s="7">
        <f t="shared" si="6"/>
        <v>0</v>
      </c>
      <c r="CA35" s="7">
        <f t="shared" si="6"/>
        <v>0</v>
      </c>
      <c r="CB35" s="7">
        <f t="shared" si="6"/>
        <v>0</v>
      </c>
      <c r="CC35" s="7">
        <f t="shared" ref="CC35:CQ35" si="7">SUM(CC24:CC34)</f>
        <v>0</v>
      </c>
      <c r="CD35" s="7">
        <f t="shared" si="7"/>
        <v>0</v>
      </c>
      <c r="CE35" s="7">
        <f t="shared" si="7"/>
        <v>0</v>
      </c>
      <c r="CF35" s="7">
        <f t="shared" si="7"/>
        <v>0</v>
      </c>
      <c r="CG35" s="7">
        <f t="shared" si="7"/>
        <v>6735234.5300000003</v>
      </c>
      <c r="CH35" s="7">
        <f t="shared" si="7"/>
        <v>0</v>
      </c>
      <c r="CI35" s="7">
        <f t="shared" si="7"/>
        <v>0</v>
      </c>
      <c r="CJ35" s="7">
        <f t="shared" si="7"/>
        <v>0</v>
      </c>
      <c r="CK35" s="7">
        <f t="shared" si="7"/>
        <v>0</v>
      </c>
      <c r="CL35" s="7">
        <f t="shared" si="7"/>
        <v>0</v>
      </c>
      <c r="CM35" s="7">
        <f t="shared" si="7"/>
        <v>0</v>
      </c>
      <c r="CN35" s="7">
        <f t="shared" si="7"/>
        <v>0</v>
      </c>
      <c r="CO35" s="7">
        <f t="shared" si="7"/>
        <v>0</v>
      </c>
      <c r="CP35" s="7">
        <f t="shared" si="7"/>
        <v>0</v>
      </c>
      <c r="CQ35" s="7">
        <f t="shared" si="7"/>
        <v>36485018.520000003</v>
      </c>
      <c r="CR35" s="7" t="s">
        <v>83</v>
      </c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</row>
    <row r="37" spans="1:111" x14ac:dyDescent="0.25">
      <c r="G37" s="8">
        <v>23569087.129999999</v>
      </c>
      <c r="H37" s="8">
        <v>1787201.85</v>
      </c>
    </row>
    <row r="38" spans="1:111" ht="13.5" x14ac:dyDescent="0.25">
      <c r="C38" s="7" t="s">
        <v>363</v>
      </c>
    </row>
    <row r="39" spans="1:111" ht="13.5" x14ac:dyDescent="0.25">
      <c r="A39" s="7" t="s">
        <v>286</v>
      </c>
      <c r="B39" s="8" t="s">
        <v>287</v>
      </c>
      <c r="C39" s="8" t="s">
        <v>288</v>
      </c>
      <c r="CQ39" s="8" t="s">
        <v>83</v>
      </c>
    </row>
    <row r="40" spans="1:111" ht="13.5" x14ac:dyDescent="0.25">
      <c r="A40" s="7"/>
      <c r="C40" s="7" t="s">
        <v>289</v>
      </c>
      <c r="D40" s="7" t="s">
        <v>290</v>
      </c>
      <c r="E40" s="7">
        <v>21020101</v>
      </c>
      <c r="F40" s="7">
        <v>22010102</v>
      </c>
      <c r="G40" s="7">
        <v>22020101</v>
      </c>
      <c r="H40" s="7">
        <v>22020102</v>
      </c>
      <c r="I40" s="7">
        <v>22020103</v>
      </c>
      <c r="J40" s="7">
        <v>22020104</v>
      </c>
      <c r="K40" s="7">
        <v>22020201</v>
      </c>
      <c r="L40" s="7">
        <v>22020202</v>
      </c>
      <c r="M40" s="7">
        <v>22020203</v>
      </c>
      <c r="N40" s="7">
        <v>22020205</v>
      </c>
      <c r="O40" s="7">
        <v>22020208</v>
      </c>
      <c r="P40" s="7">
        <v>22020301</v>
      </c>
      <c r="Q40" s="7">
        <v>22020302</v>
      </c>
      <c r="R40" s="7">
        <v>22020303</v>
      </c>
      <c r="S40" s="7">
        <v>22020304</v>
      </c>
      <c r="T40" s="7">
        <v>22020305</v>
      </c>
      <c r="U40" s="7">
        <v>22020306</v>
      </c>
      <c r="V40" s="7">
        <v>22020307</v>
      </c>
      <c r="W40" s="7">
        <v>22020309</v>
      </c>
      <c r="X40" s="7">
        <v>22020310</v>
      </c>
      <c r="Y40" s="7">
        <v>22020311</v>
      </c>
      <c r="Z40" s="7">
        <v>22020401</v>
      </c>
      <c r="AA40" s="7">
        <v>22020402</v>
      </c>
      <c r="AB40" s="7">
        <v>22020403</v>
      </c>
      <c r="AC40" s="7">
        <v>22020404</v>
      </c>
      <c r="AD40" s="7">
        <v>22020405</v>
      </c>
      <c r="AE40" s="7">
        <v>22020406</v>
      </c>
      <c r="AF40" s="7">
        <v>22020407</v>
      </c>
      <c r="AG40" s="7">
        <v>22020412</v>
      </c>
      <c r="AH40" s="7">
        <v>22020413</v>
      </c>
      <c r="AI40" s="7">
        <v>22020501</v>
      </c>
      <c r="AJ40" s="7">
        <v>22020601</v>
      </c>
      <c r="AK40" s="7">
        <v>22020603</v>
      </c>
      <c r="AL40" s="7">
        <v>22020604</v>
      </c>
      <c r="AM40" s="7">
        <v>22020605</v>
      </c>
      <c r="AN40" s="7">
        <v>22020701</v>
      </c>
      <c r="AO40" s="7">
        <v>22020702</v>
      </c>
      <c r="AP40" s="7">
        <v>22020703</v>
      </c>
      <c r="AQ40" s="7">
        <v>22020706</v>
      </c>
      <c r="AR40" s="7">
        <v>22020707</v>
      </c>
      <c r="AS40" s="7">
        <v>22020708</v>
      </c>
      <c r="AT40" s="7">
        <v>22020801</v>
      </c>
      <c r="AU40" s="7">
        <v>22020802</v>
      </c>
      <c r="AV40" s="7">
        <v>22020803</v>
      </c>
      <c r="AW40" s="7">
        <v>22020901</v>
      </c>
      <c r="AX40" s="7">
        <v>22020903</v>
      </c>
      <c r="AY40" s="7">
        <v>22021001</v>
      </c>
      <c r="AZ40" s="7">
        <v>22021002</v>
      </c>
      <c r="BA40" s="7">
        <v>22021003</v>
      </c>
      <c r="BB40" s="7">
        <v>22021004</v>
      </c>
      <c r="BC40" s="7">
        <v>22021006</v>
      </c>
      <c r="BD40" s="7">
        <v>22021007</v>
      </c>
      <c r="BE40" s="7">
        <v>22021008</v>
      </c>
      <c r="BF40" s="7">
        <v>22021010</v>
      </c>
      <c r="BG40" s="7">
        <v>22040101</v>
      </c>
      <c r="BH40" s="7">
        <v>22060102</v>
      </c>
      <c r="BI40" s="7">
        <v>41030101</v>
      </c>
      <c r="BJ40" s="7" t="s">
        <v>291</v>
      </c>
      <c r="BK40" s="7">
        <v>23010101</v>
      </c>
      <c r="BL40" s="7">
        <v>23010104</v>
      </c>
      <c r="BM40" s="7">
        <v>23010105</v>
      </c>
      <c r="BN40" s="7">
        <v>23010112</v>
      </c>
      <c r="BO40" s="7">
        <v>23010113</v>
      </c>
      <c r="BP40" s="7">
        <v>23010119</v>
      </c>
      <c r="BQ40" s="7">
        <v>23010121</v>
      </c>
      <c r="BR40" s="7">
        <v>23010122</v>
      </c>
      <c r="BS40" s="7">
        <v>23010123</v>
      </c>
      <c r="BT40" s="7">
        <v>23010126</v>
      </c>
      <c r="BU40" s="7">
        <v>23010127</v>
      </c>
      <c r="BV40" s="7">
        <v>23010128</v>
      </c>
      <c r="BW40" s="7">
        <v>23010139</v>
      </c>
      <c r="BX40" s="7">
        <v>23020105</v>
      </c>
      <c r="BY40" s="7">
        <v>23020107</v>
      </c>
      <c r="BZ40" s="7">
        <v>23020113</v>
      </c>
      <c r="CA40" s="7">
        <v>23020114</v>
      </c>
      <c r="CB40" s="7">
        <v>23020124</v>
      </c>
      <c r="CC40" s="7">
        <v>23030102</v>
      </c>
      <c r="CD40" s="7">
        <v>23030103</v>
      </c>
      <c r="CE40" s="7">
        <v>23030104</v>
      </c>
      <c r="CF40" s="7">
        <v>23030112</v>
      </c>
      <c r="CG40" s="7">
        <v>23030113</v>
      </c>
      <c r="CH40" s="7">
        <v>23030117</v>
      </c>
      <c r="CI40" s="7">
        <v>23040101</v>
      </c>
      <c r="CJ40" s="7">
        <v>23040102</v>
      </c>
      <c r="CK40" s="7">
        <v>23040103</v>
      </c>
      <c r="CL40" s="7">
        <v>23050102</v>
      </c>
      <c r="CM40" s="7">
        <v>23050103</v>
      </c>
      <c r="CN40" s="7">
        <v>23050104</v>
      </c>
      <c r="CO40" s="7">
        <v>23050111</v>
      </c>
      <c r="CP40" s="7" t="s">
        <v>292</v>
      </c>
      <c r="CQ40" s="7"/>
      <c r="CR40" s="7" t="s">
        <v>135</v>
      </c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</row>
    <row r="41" spans="1:111" ht="13.5" x14ac:dyDescent="0.25">
      <c r="A41" s="7" t="s">
        <v>294</v>
      </c>
      <c r="B41" s="8" t="s">
        <v>295</v>
      </c>
      <c r="C41" s="8">
        <v>1537094.75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125000</v>
      </c>
      <c r="M41" s="8">
        <v>0</v>
      </c>
      <c r="N41" s="8">
        <v>15000</v>
      </c>
      <c r="O41" s="8">
        <v>0</v>
      </c>
      <c r="P41" s="8">
        <v>75000</v>
      </c>
      <c r="Q41" s="8">
        <v>0</v>
      </c>
      <c r="R41" s="8">
        <v>0</v>
      </c>
      <c r="S41" s="8">
        <v>20000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150000</v>
      </c>
      <c r="AA41" s="8">
        <v>20000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4000000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S41" s="8">
        <v>0</v>
      </c>
      <c r="AT41" s="8">
        <v>430000</v>
      </c>
      <c r="AU41" s="8">
        <v>0</v>
      </c>
      <c r="AV41" s="8">
        <v>145000</v>
      </c>
      <c r="AW41" s="8">
        <v>0</v>
      </c>
      <c r="AX41" s="8">
        <v>0</v>
      </c>
      <c r="AY41" s="8">
        <v>120000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0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8">
        <v>0</v>
      </c>
      <c r="CF41" s="8">
        <v>0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  <c r="CN41" s="8">
        <v>0</v>
      </c>
      <c r="CO41" s="8">
        <v>0</v>
      </c>
      <c r="CP41" s="8">
        <v>0</v>
      </c>
      <c r="CQ41" s="8">
        <f>SUM(C41:CP41)</f>
        <v>6637094.75</v>
      </c>
      <c r="CR41" s="8" t="s">
        <v>294</v>
      </c>
    </row>
    <row r="42" spans="1:111" ht="13.5" x14ac:dyDescent="0.25">
      <c r="A42" s="7" t="s">
        <v>357</v>
      </c>
      <c r="B42" s="7" t="s">
        <v>360</v>
      </c>
      <c r="C42" s="8">
        <v>145730.4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20000</v>
      </c>
      <c r="M42" s="8">
        <v>0</v>
      </c>
      <c r="N42" s="8">
        <v>0</v>
      </c>
      <c r="O42" s="8">
        <v>0</v>
      </c>
      <c r="P42" s="8">
        <v>60000</v>
      </c>
      <c r="Q42" s="8">
        <v>0</v>
      </c>
      <c r="R42" s="8">
        <v>0</v>
      </c>
      <c r="S42" s="8">
        <v>5000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35000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500000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50000</v>
      </c>
      <c r="AU42" s="8">
        <v>0</v>
      </c>
      <c r="AV42" s="8">
        <v>30000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8">
        <v>0</v>
      </c>
      <c r="BM42" s="8">
        <v>0</v>
      </c>
      <c r="BN42" s="8">
        <v>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0</v>
      </c>
      <c r="CB42" s="8">
        <v>0</v>
      </c>
      <c r="CC42" s="8">
        <v>0</v>
      </c>
      <c r="CD42" s="8">
        <v>0</v>
      </c>
      <c r="CE42" s="8">
        <v>0</v>
      </c>
      <c r="CF42" s="8">
        <v>0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8">
        <v>0</v>
      </c>
      <c r="CO42" s="8">
        <v>0</v>
      </c>
      <c r="CP42" s="8">
        <v>0</v>
      </c>
      <c r="CQ42" s="8">
        <f>SUM(C42:CP42)</f>
        <v>845730.4</v>
      </c>
      <c r="CR42" s="8" t="s">
        <v>357</v>
      </c>
    </row>
    <row r="43" spans="1:111" ht="13.5" x14ac:dyDescent="0.25">
      <c r="A43" s="7" t="s">
        <v>296</v>
      </c>
      <c r="B43" s="8" t="s">
        <v>297</v>
      </c>
      <c r="C43" s="8">
        <v>133197.29999999999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10000</v>
      </c>
      <c r="M43" s="8">
        <v>0</v>
      </c>
      <c r="N43" s="8">
        <v>10000</v>
      </c>
      <c r="P43" s="8">
        <v>40000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T43" s="8">
        <v>40000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G43" s="8">
        <v>0</v>
      </c>
      <c r="BH43" s="8">
        <v>0</v>
      </c>
      <c r="BK43" s="8">
        <v>0</v>
      </c>
      <c r="BL43" s="8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  <c r="BT43" s="8">
        <v>0</v>
      </c>
      <c r="BU43" s="8">
        <v>0</v>
      </c>
      <c r="BV43" s="8">
        <v>0</v>
      </c>
      <c r="BX43" s="8">
        <v>0</v>
      </c>
      <c r="BY43" s="8">
        <v>0</v>
      </c>
      <c r="BZ43" s="8">
        <v>0</v>
      </c>
      <c r="CA43" s="8">
        <v>0</v>
      </c>
      <c r="CC43" s="8">
        <v>0</v>
      </c>
      <c r="CD43" s="8">
        <v>0</v>
      </c>
      <c r="CE43" s="8">
        <v>0</v>
      </c>
      <c r="CF43" s="8">
        <v>0</v>
      </c>
      <c r="CG43" s="8">
        <v>0</v>
      </c>
      <c r="CI43" s="8">
        <v>0</v>
      </c>
      <c r="CJ43" s="8">
        <v>0</v>
      </c>
      <c r="CK43" s="8">
        <v>0</v>
      </c>
      <c r="CL43" s="8">
        <v>0</v>
      </c>
      <c r="CN43" s="8">
        <v>0</v>
      </c>
      <c r="CO43" s="8">
        <v>0</v>
      </c>
      <c r="CP43" s="8">
        <v>0</v>
      </c>
      <c r="CQ43" s="8">
        <f t="shared" ref="CQ43:CQ51" si="8">SUM(C43:CP43)</f>
        <v>233197.3</v>
      </c>
      <c r="CR43" s="8" t="s">
        <v>296</v>
      </c>
    </row>
    <row r="44" spans="1:111" ht="13.5" x14ac:dyDescent="0.25">
      <c r="A44" s="7" t="s">
        <v>358</v>
      </c>
      <c r="B44" s="7" t="s">
        <v>361</v>
      </c>
      <c r="C44" s="8">
        <v>1652700.51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95000</v>
      </c>
      <c r="M44" s="8">
        <v>0</v>
      </c>
      <c r="N44" s="8">
        <v>5000</v>
      </c>
      <c r="O44" s="8">
        <v>0</v>
      </c>
      <c r="P44" s="8">
        <v>55000</v>
      </c>
      <c r="Q44" s="8">
        <v>0</v>
      </c>
      <c r="R44" s="8">
        <v>0</v>
      </c>
      <c r="S44" s="8">
        <v>10000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20000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285000</v>
      </c>
      <c r="AU44" s="8">
        <v>0</v>
      </c>
      <c r="AV44" s="8">
        <v>100000</v>
      </c>
      <c r="AW44" s="8">
        <v>0</v>
      </c>
      <c r="AX44" s="8">
        <v>0</v>
      </c>
      <c r="AY44" s="8">
        <v>90000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0</v>
      </c>
      <c r="CE44" s="8">
        <v>0</v>
      </c>
      <c r="CF44" s="8">
        <v>0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  <c r="CM44" s="8">
        <v>0</v>
      </c>
      <c r="CN44" s="8">
        <v>0</v>
      </c>
      <c r="CO44" s="8">
        <v>0</v>
      </c>
      <c r="CP44" s="8">
        <v>0</v>
      </c>
      <c r="CQ44" s="8">
        <f t="shared" si="8"/>
        <v>2312700.5099999998</v>
      </c>
      <c r="CR44" s="8" t="s">
        <v>358</v>
      </c>
      <c r="CY44" s="8">
        <v>0</v>
      </c>
    </row>
    <row r="45" spans="1:111" ht="13.5" x14ac:dyDescent="0.25">
      <c r="A45" s="7" t="s">
        <v>298</v>
      </c>
      <c r="B45" s="8" t="s">
        <v>299</v>
      </c>
      <c r="C45" s="8">
        <v>1128970.8799999999</v>
      </c>
      <c r="D45" s="8">
        <v>0</v>
      </c>
      <c r="E45" s="8">
        <v>0</v>
      </c>
      <c r="G45" s="8">
        <v>0</v>
      </c>
      <c r="H45" s="8">
        <v>5000</v>
      </c>
      <c r="I45" s="8">
        <v>0</v>
      </c>
      <c r="J45" s="8">
        <v>0</v>
      </c>
      <c r="K45" s="8">
        <v>0</v>
      </c>
      <c r="L45" s="8">
        <v>10000</v>
      </c>
      <c r="M45" s="8">
        <v>0</v>
      </c>
      <c r="N45" s="8">
        <v>0</v>
      </c>
      <c r="O45" s="8">
        <v>0</v>
      </c>
      <c r="P45" s="8">
        <v>35000</v>
      </c>
      <c r="Q45" s="8">
        <v>0</v>
      </c>
      <c r="R45" s="8">
        <v>0</v>
      </c>
      <c r="S45" s="8">
        <v>5000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250000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T45" s="8">
        <v>85000</v>
      </c>
      <c r="AU45" s="8">
        <v>632800</v>
      </c>
      <c r="AV45" s="8">
        <v>0</v>
      </c>
      <c r="AW45" s="8">
        <v>0</v>
      </c>
      <c r="AY45" s="8">
        <v>37200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G45" s="8">
        <v>0</v>
      </c>
      <c r="BH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T45" s="8">
        <v>0</v>
      </c>
      <c r="BU45" s="8">
        <v>0</v>
      </c>
      <c r="BV45" s="8">
        <v>0</v>
      </c>
      <c r="BX45" s="8">
        <v>0</v>
      </c>
      <c r="BY45" s="8">
        <v>0</v>
      </c>
      <c r="BZ45" s="8">
        <v>0</v>
      </c>
      <c r="CA45" s="8">
        <v>0</v>
      </c>
      <c r="CC45" s="8">
        <v>0</v>
      </c>
      <c r="CD45" s="8">
        <v>0</v>
      </c>
      <c r="CE45" s="8">
        <v>0</v>
      </c>
      <c r="CF45" s="8">
        <v>0</v>
      </c>
      <c r="CG45" s="8">
        <v>0</v>
      </c>
      <c r="CI45" s="8">
        <v>0</v>
      </c>
      <c r="CJ45" s="8">
        <v>0</v>
      </c>
      <c r="CK45" s="8">
        <v>0</v>
      </c>
      <c r="CL45" s="8">
        <v>0</v>
      </c>
      <c r="CM45" s="8">
        <v>0</v>
      </c>
      <c r="CN45" s="8">
        <v>0</v>
      </c>
      <c r="CO45" s="8">
        <v>0</v>
      </c>
      <c r="CP45" s="8">
        <v>0</v>
      </c>
      <c r="CQ45" s="8">
        <f t="shared" si="8"/>
        <v>2188970.88</v>
      </c>
      <c r="CR45" s="8" t="s">
        <v>298</v>
      </c>
    </row>
    <row r="46" spans="1:111" ht="13.5" x14ac:dyDescent="0.25">
      <c r="A46" s="7" t="s">
        <v>300</v>
      </c>
      <c r="B46" s="8" t="s">
        <v>301</v>
      </c>
      <c r="C46" s="8">
        <v>462057.38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35000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45000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T46" s="8">
        <v>0</v>
      </c>
      <c r="BV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0</v>
      </c>
      <c r="CE46" s="8">
        <v>0</v>
      </c>
      <c r="CF46" s="8">
        <v>0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8">
        <v>0</v>
      </c>
      <c r="CO46" s="8">
        <v>0</v>
      </c>
      <c r="CP46" s="8">
        <v>0</v>
      </c>
      <c r="CQ46" s="8">
        <f t="shared" si="8"/>
        <v>542057.38</v>
      </c>
      <c r="CR46" s="8" t="s">
        <v>300</v>
      </c>
    </row>
    <row r="47" spans="1:111" ht="13.5" x14ac:dyDescent="0.25">
      <c r="A47" s="7" t="s">
        <v>302</v>
      </c>
      <c r="B47" s="8" t="s">
        <v>303</v>
      </c>
      <c r="C47" s="8">
        <v>3645640.28</v>
      </c>
      <c r="D47" s="8">
        <v>0</v>
      </c>
      <c r="E47" s="8">
        <v>0</v>
      </c>
      <c r="F47" s="8">
        <v>17930660.02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1000</v>
      </c>
      <c r="M47" s="8">
        <v>0</v>
      </c>
      <c r="N47" s="8">
        <v>5000</v>
      </c>
      <c r="P47" s="8">
        <v>228750</v>
      </c>
      <c r="Q47" s="8">
        <v>0</v>
      </c>
      <c r="R47" s="8">
        <v>22500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470500</v>
      </c>
      <c r="AA47" s="8">
        <v>0</v>
      </c>
      <c r="AB47" s="8">
        <v>0</v>
      </c>
      <c r="AC47" s="8">
        <v>55000</v>
      </c>
      <c r="AD47" s="8">
        <v>18000</v>
      </c>
      <c r="AE47" s="8">
        <v>35000</v>
      </c>
      <c r="AF47" s="8">
        <v>0</v>
      </c>
      <c r="AG47" s="8">
        <v>0</v>
      </c>
      <c r="AH47" s="8">
        <v>0</v>
      </c>
      <c r="AI47" s="8">
        <v>490714.9</v>
      </c>
      <c r="AJ47" s="8">
        <v>2000000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500000</v>
      </c>
      <c r="AQ47" s="8">
        <v>0</v>
      </c>
      <c r="AR47" s="8">
        <v>0</v>
      </c>
      <c r="AS47" s="8">
        <v>0</v>
      </c>
      <c r="AT47" s="8">
        <v>88500</v>
      </c>
      <c r="AU47" s="8">
        <v>28500</v>
      </c>
      <c r="AV47" s="8">
        <v>25000</v>
      </c>
      <c r="AW47" s="8">
        <v>0</v>
      </c>
      <c r="AX47" s="8">
        <v>0</v>
      </c>
      <c r="AY47" s="8">
        <v>37250</v>
      </c>
      <c r="AZ47" s="8">
        <v>0</v>
      </c>
      <c r="BA47" s="8">
        <v>0</v>
      </c>
      <c r="BB47" s="8">
        <v>0</v>
      </c>
      <c r="BC47" s="8">
        <v>0</v>
      </c>
      <c r="BD47" s="8">
        <v>375000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v>0</v>
      </c>
      <c r="CA47" s="8">
        <v>0</v>
      </c>
      <c r="CC47" s="8">
        <v>0</v>
      </c>
      <c r="CD47" s="8">
        <v>0</v>
      </c>
      <c r="CE47" s="8">
        <v>0</v>
      </c>
      <c r="CF47" s="8">
        <v>0</v>
      </c>
      <c r="CG47" s="8">
        <v>0</v>
      </c>
      <c r="CI47" s="8">
        <v>0</v>
      </c>
      <c r="CJ47" s="8">
        <v>0</v>
      </c>
      <c r="CK47" s="8">
        <v>0</v>
      </c>
      <c r="CL47" s="8">
        <v>0</v>
      </c>
      <c r="CM47" s="8">
        <v>0</v>
      </c>
      <c r="CN47" s="8">
        <v>0</v>
      </c>
      <c r="CO47" s="8">
        <v>0</v>
      </c>
      <c r="CP47" s="8">
        <v>0</v>
      </c>
      <c r="CQ47" s="8">
        <f t="shared" si="8"/>
        <v>25957015.199999999</v>
      </c>
      <c r="CR47" s="8" t="s">
        <v>302</v>
      </c>
    </row>
    <row r="48" spans="1:111" ht="13.5" x14ac:dyDescent="0.25">
      <c r="A48" s="7" t="s">
        <v>304</v>
      </c>
      <c r="B48" s="8" t="s">
        <v>305</v>
      </c>
      <c r="C48" s="8">
        <v>2657583.91</v>
      </c>
      <c r="D48" s="8">
        <v>0</v>
      </c>
      <c r="E48" s="8">
        <v>70710</v>
      </c>
      <c r="G48" s="8">
        <v>20000</v>
      </c>
      <c r="H48" s="8">
        <v>5000</v>
      </c>
      <c r="I48" s="8">
        <v>0</v>
      </c>
      <c r="J48" s="8">
        <v>0</v>
      </c>
      <c r="K48" s="8">
        <v>0</v>
      </c>
      <c r="L48" s="8">
        <v>30000</v>
      </c>
      <c r="M48" s="8">
        <v>0</v>
      </c>
      <c r="N48" s="8">
        <v>5000</v>
      </c>
      <c r="P48" s="8">
        <v>246000</v>
      </c>
      <c r="Q48" s="8">
        <v>0</v>
      </c>
      <c r="R48" s="8">
        <v>10000</v>
      </c>
      <c r="S48" s="8">
        <v>5000</v>
      </c>
      <c r="T48" s="8">
        <v>11500</v>
      </c>
      <c r="U48" s="8">
        <v>90000</v>
      </c>
      <c r="V48" s="8">
        <v>0</v>
      </c>
      <c r="W48" s="8">
        <v>0</v>
      </c>
      <c r="X48" s="8">
        <v>0</v>
      </c>
      <c r="Y48" s="8">
        <v>0</v>
      </c>
      <c r="Z48" s="8">
        <v>215000</v>
      </c>
      <c r="AA48" s="8">
        <v>30000</v>
      </c>
      <c r="AB48" s="8">
        <v>0</v>
      </c>
      <c r="AC48" s="8">
        <v>100000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T48" s="8">
        <v>165000</v>
      </c>
      <c r="AU48" s="8">
        <v>0</v>
      </c>
      <c r="AV48" s="8">
        <v>168500</v>
      </c>
      <c r="AW48" s="8">
        <v>190904.25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G48" s="8">
        <v>16966237.100000001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0</v>
      </c>
      <c r="CC48" s="8">
        <v>0</v>
      </c>
      <c r="CD48" s="8">
        <v>0</v>
      </c>
      <c r="CE48" s="8">
        <v>0</v>
      </c>
      <c r="CF48" s="8">
        <v>0</v>
      </c>
      <c r="CG48" s="8">
        <v>0</v>
      </c>
      <c r="CI48" s="8">
        <v>0</v>
      </c>
      <c r="CJ48" s="8">
        <v>0</v>
      </c>
      <c r="CK48" s="8">
        <v>0</v>
      </c>
      <c r="CL48" s="8">
        <v>0</v>
      </c>
      <c r="CM48" s="8">
        <v>0</v>
      </c>
      <c r="CN48" s="8">
        <v>0</v>
      </c>
      <c r="CO48" s="8">
        <v>0</v>
      </c>
      <c r="CP48" s="8">
        <v>0</v>
      </c>
      <c r="CQ48" s="8">
        <f t="shared" si="8"/>
        <v>20986435.260000002</v>
      </c>
      <c r="CR48" s="8" t="s">
        <v>304</v>
      </c>
    </row>
    <row r="49" spans="1:108" ht="13.5" x14ac:dyDescent="0.25">
      <c r="A49" s="7" t="s">
        <v>306</v>
      </c>
      <c r="B49" s="8" t="s">
        <v>307</v>
      </c>
      <c r="C49" s="8">
        <v>1488335.49</v>
      </c>
      <c r="D49" s="8">
        <v>17377656.120000001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5000</v>
      </c>
      <c r="M49" s="8">
        <v>0</v>
      </c>
      <c r="N49" s="8">
        <v>0</v>
      </c>
      <c r="O49" s="8">
        <v>0</v>
      </c>
      <c r="P49" s="8">
        <v>5000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56454379.920000002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200000</v>
      </c>
      <c r="AF49" s="8">
        <v>0</v>
      </c>
      <c r="AG49" s="8">
        <v>0</v>
      </c>
      <c r="AH49" s="8">
        <v>0</v>
      </c>
      <c r="AI49" s="8">
        <v>406928.57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T49" s="8">
        <v>70000</v>
      </c>
      <c r="AU49" s="8">
        <v>5000</v>
      </c>
      <c r="AV49" s="8">
        <v>10000</v>
      </c>
      <c r="AW49" s="8">
        <v>0</v>
      </c>
      <c r="AX49" s="8">
        <v>0</v>
      </c>
      <c r="AY49" s="8">
        <v>15000</v>
      </c>
      <c r="AZ49" s="8">
        <v>0</v>
      </c>
      <c r="BA49" s="8">
        <v>0</v>
      </c>
      <c r="BB49" s="8">
        <v>0</v>
      </c>
      <c r="BC49" s="8">
        <v>0</v>
      </c>
      <c r="BD49" s="8">
        <v>250000</v>
      </c>
      <c r="BE49" s="8">
        <v>0</v>
      </c>
      <c r="BF49" s="8">
        <v>0</v>
      </c>
      <c r="BG49" s="8">
        <v>0</v>
      </c>
      <c r="BH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8">
        <v>0</v>
      </c>
      <c r="BQ49" s="8">
        <v>0</v>
      </c>
      <c r="BR49" s="8">
        <v>0</v>
      </c>
      <c r="BT49" s="8">
        <v>0</v>
      </c>
      <c r="BV49" s="8">
        <v>0</v>
      </c>
      <c r="BX49" s="8">
        <v>0</v>
      </c>
      <c r="BY49" s="8">
        <v>0</v>
      </c>
      <c r="BZ49" s="8">
        <v>0</v>
      </c>
      <c r="CA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I49" s="8">
        <v>0</v>
      </c>
      <c r="CJ49" s="8">
        <v>0</v>
      </c>
      <c r="CK49" s="8">
        <v>0</v>
      </c>
      <c r="CL49" s="8">
        <v>0</v>
      </c>
      <c r="CM49" s="8">
        <v>0</v>
      </c>
      <c r="CN49" s="8">
        <v>0</v>
      </c>
      <c r="CO49" s="8">
        <v>0</v>
      </c>
      <c r="CP49" s="8">
        <v>0</v>
      </c>
      <c r="CQ49" s="8">
        <f t="shared" si="8"/>
        <v>76287300.099999994</v>
      </c>
      <c r="CR49" s="8" t="s">
        <v>306</v>
      </c>
    </row>
    <row r="50" spans="1:108" ht="13.5" x14ac:dyDescent="0.25">
      <c r="A50" s="7" t="s">
        <v>308</v>
      </c>
      <c r="B50" s="8" t="s">
        <v>309</v>
      </c>
      <c r="C50" s="8">
        <v>6151368.0999999996</v>
      </c>
      <c r="D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3000</v>
      </c>
      <c r="N50" s="8">
        <v>0</v>
      </c>
      <c r="P50" s="8">
        <v>25000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1020100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262000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21000</v>
      </c>
      <c r="AU50" s="8">
        <v>335000</v>
      </c>
      <c r="AV50" s="8">
        <v>4000</v>
      </c>
      <c r="AW50" s="8">
        <v>0</v>
      </c>
      <c r="AY50" s="8">
        <v>399900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G50" s="8">
        <v>0</v>
      </c>
      <c r="BH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0</v>
      </c>
      <c r="BO50" s="8">
        <v>0</v>
      </c>
      <c r="BP50" s="8">
        <v>0</v>
      </c>
      <c r="BQ50" s="8">
        <v>0</v>
      </c>
      <c r="BR50" s="8">
        <v>5546422.8399999999</v>
      </c>
      <c r="BS50" s="8">
        <v>0</v>
      </c>
      <c r="BT50" s="8">
        <v>0</v>
      </c>
      <c r="BV50" s="8">
        <v>0</v>
      </c>
      <c r="BX50" s="8">
        <v>0</v>
      </c>
      <c r="BY50" s="8">
        <v>0</v>
      </c>
      <c r="BZ50" s="8">
        <v>0</v>
      </c>
      <c r="CA50" s="8">
        <v>0</v>
      </c>
      <c r="CC50" s="8">
        <v>0</v>
      </c>
      <c r="CD50" s="8">
        <v>0</v>
      </c>
      <c r="CE50" s="8">
        <v>0</v>
      </c>
      <c r="CF50" s="8">
        <v>0</v>
      </c>
      <c r="CG50" s="8">
        <v>0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8">
        <v>0</v>
      </c>
      <c r="CO50" s="8">
        <v>0</v>
      </c>
      <c r="CP50" s="8">
        <v>0</v>
      </c>
      <c r="CQ50" s="8">
        <f t="shared" si="8"/>
        <v>13767790.939999999</v>
      </c>
      <c r="CR50" s="8" t="s">
        <v>308</v>
      </c>
    </row>
    <row r="51" spans="1:108" ht="13.5" x14ac:dyDescent="0.25">
      <c r="A51" s="7" t="s">
        <v>310</v>
      </c>
      <c r="B51" s="8" t="s">
        <v>311</v>
      </c>
      <c r="C51" s="8">
        <v>2577788.25</v>
      </c>
      <c r="D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5000</v>
      </c>
      <c r="L51" s="8">
        <v>25000</v>
      </c>
      <c r="N51" s="8">
        <v>0</v>
      </c>
      <c r="P51" s="8">
        <v>20000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20000</v>
      </c>
      <c r="AA51" s="8">
        <v>0</v>
      </c>
      <c r="AB51" s="8">
        <v>0</v>
      </c>
      <c r="AC51" s="8">
        <v>0</v>
      </c>
      <c r="AD51" s="8">
        <v>0</v>
      </c>
      <c r="AE51" s="8">
        <v>17000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T51" s="8">
        <v>95000</v>
      </c>
      <c r="AU51" s="8">
        <v>65000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J51" s="8">
        <v>0</v>
      </c>
      <c r="BK51" s="8">
        <v>0</v>
      </c>
      <c r="BL51" s="8">
        <v>0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8">
        <v>0</v>
      </c>
      <c r="CF51" s="8">
        <v>0</v>
      </c>
      <c r="CG51" s="8">
        <v>6735234.5300000003</v>
      </c>
      <c r="CH51" s="8">
        <v>0</v>
      </c>
      <c r="CI51" s="8">
        <v>0</v>
      </c>
      <c r="CJ51" s="8">
        <v>0</v>
      </c>
      <c r="CK51" s="8">
        <v>0</v>
      </c>
      <c r="CL51" s="8">
        <v>0</v>
      </c>
      <c r="CM51" s="8">
        <v>0</v>
      </c>
      <c r="CN51" s="8">
        <v>0</v>
      </c>
      <c r="CO51" s="8">
        <v>0</v>
      </c>
      <c r="CP51" s="8">
        <v>0</v>
      </c>
      <c r="CQ51" s="8">
        <f t="shared" si="8"/>
        <v>9560022.7800000012</v>
      </c>
      <c r="CR51" s="8" t="s">
        <v>310</v>
      </c>
    </row>
    <row r="52" spans="1:108" ht="13.5" x14ac:dyDescent="0.25">
      <c r="A52" s="7" t="s">
        <v>83</v>
      </c>
      <c r="C52" s="7">
        <f t="shared" ref="C52:N52" si="9">SUM(C41:C51)</f>
        <v>21580467.25</v>
      </c>
      <c r="D52" s="7">
        <f t="shared" si="9"/>
        <v>17377656.120000001</v>
      </c>
      <c r="E52" s="7">
        <f t="shared" si="9"/>
        <v>70710</v>
      </c>
      <c r="F52" s="7">
        <f t="shared" si="9"/>
        <v>17930660.02</v>
      </c>
      <c r="G52" s="7">
        <f t="shared" si="9"/>
        <v>20000</v>
      </c>
      <c r="H52" s="7">
        <f t="shared" si="9"/>
        <v>10000</v>
      </c>
      <c r="I52" s="7">
        <f t="shared" si="9"/>
        <v>0</v>
      </c>
      <c r="J52" s="7">
        <f t="shared" si="9"/>
        <v>0</v>
      </c>
      <c r="K52" s="7">
        <f t="shared" si="9"/>
        <v>5000</v>
      </c>
      <c r="L52" s="7">
        <f t="shared" si="9"/>
        <v>324000</v>
      </c>
      <c r="M52" s="7">
        <f t="shared" si="9"/>
        <v>0</v>
      </c>
      <c r="N52" s="7">
        <f t="shared" si="9"/>
        <v>40000</v>
      </c>
      <c r="O52" s="7"/>
      <c r="P52" s="7">
        <f t="shared" ref="P52:AV52" si="10">SUM(P41:P51)</f>
        <v>789750</v>
      </c>
      <c r="Q52" s="7">
        <f t="shared" si="10"/>
        <v>0</v>
      </c>
      <c r="R52" s="7">
        <f t="shared" si="10"/>
        <v>32500</v>
      </c>
      <c r="S52" s="7">
        <f t="shared" si="10"/>
        <v>45000</v>
      </c>
      <c r="T52" s="7">
        <f t="shared" si="10"/>
        <v>46500</v>
      </c>
      <c r="U52" s="7">
        <f t="shared" si="10"/>
        <v>90000</v>
      </c>
      <c r="V52" s="7">
        <f t="shared" si="10"/>
        <v>1020100</v>
      </c>
      <c r="W52" s="7">
        <f t="shared" si="10"/>
        <v>0</v>
      </c>
      <c r="X52" s="7">
        <f t="shared" si="10"/>
        <v>0</v>
      </c>
      <c r="Y52" s="7">
        <f t="shared" si="10"/>
        <v>56454379.920000002</v>
      </c>
      <c r="Z52" s="7">
        <f t="shared" si="10"/>
        <v>1105500</v>
      </c>
      <c r="AA52" s="7">
        <f t="shared" si="10"/>
        <v>105000</v>
      </c>
      <c r="AB52" s="7">
        <f t="shared" si="10"/>
        <v>0</v>
      </c>
      <c r="AC52" s="7">
        <f t="shared" si="10"/>
        <v>200000</v>
      </c>
      <c r="AD52" s="7">
        <f t="shared" si="10"/>
        <v>18000</v>
      </c>
      <c r="AE52" s="7">
        <f t="shared" si="10"/>
        <v>252000</v>
      </c>
      <c r="AF52" s="7">
        <f t="shared" si="10"/>
        <v>0</v>
      </c>
      <c r="AG52" s="7">
        <f t="shared" si="10"/>
        <v>0</v>
      </c>
      <c r="AH52" s="7">
        <f t="shared" si="10"/>
        <v>0</v>
      </c>
      <c r="AI52" s="7">
        <f t="shared" si="10"/>
        <v>897643.47</v>
      </c>
      <c r="AJ52" s="7">
        <f t="shared" si="10"/>
        <v>2000000</v>
      </c>
      <c r="AK52" s="7">
        <f t="shared" si="10"/>
        <v>262000</v>
      </c>
      <c r="AL52" s="7">
        <f t="shared" si="10"/>
        <v>4500000</v>
      </c>
      <c r="AM52" s="7">
        <f t="shared" si="10"/>
        <v>0</v>
      </c>
      <c r="AN52" s="7">
        <f t="shared" si="10"/>
        <v>0</v>
      </c>
      <c r="AO52" s="7">
        <f t="shared" si="10"/>
        <v>0</v>
      </c>
      <c r="AP52" s="7">
        <f t="shared" si="10"/>
        <v>500000</v>
      </c>
      <c r="AQ52" s="7">
        <f t="shared" si="10"/>
        <v>0</v>
      </c>
      <c r="AR52" s="7">
        <f t="shared" si="10"/>
        <v>0</v>
      </c>
      <c r="AS52" s="7">
        <f t="shared" si="10"/>
        <v>0</v>
      </c>
      <c r="AT52" s="7">
        <f t="shared" si="10"/>
        <v>1329500</v>
      </c>
      <c r="AU52" s="7">
        <f t="shared" si="10"/>
        <v>1066300</v>
      </c>
      <c r="AV52" s="7">
        <f t="shared" si="10"/>
        <v>482500</v>
      </c>
      <c r="AW52" s="7">
        <f t="shared" ref="AW52:CB52" si="11">SUM(AW41:AW51)</f>
        <v>190904.25</v>
      </c>
      <c r="AX52" s="7">
        <f t="shared" si="11"/>
        <v>0</v>
      </c>
      <c r="AY52" s="7">
        <f t="shared" si="11"/>
        <v>699350</v>
      </c>
      <c r="AZ52" s="7">
        <f t="shared" si="11"/>
        <v>0</v>
      </c>
      <c r="BA52" s="7">
        <f t="shared" si="11"/>
        <v>0</v>
      </c>
      <c r="BB52" s="7">
        <f t="shared" si="11"/>
        <v>0</v>
      </c>
      <c r="BC52" s="7">
        <f t="shared" si="11"/>
        <v>0</v>
      </c>
      <c r="BD52" s="7">
        <f t="shared" si="11"/>
        <v>625000</v>
      </c>
      <c r="BE52" s="7">
        <f t="shared" si="11"/>
        <v>0</v>
      </c>
      <c r="BF52" s="7">
        <f t="shared" si="11"/>
        <v>0</v>
      </c>
      <c r="BG52" s="7">
        <f t="shared" si="11"/>
        <v>16966237.100000001</v>
      </c>
      <c r="BH52" s="7">
        <f t="shared" si="11"/>
        <v>0</v>
      </c>
      <c r="BI52" s="7">
        <f t="shared" si="11"/>
        <v>0</v>
      </c>
      <c r="BJ52" s="7">
        <f t="shared" si="11"/>
        <v>0</v>
      </c>
      <c r="BK52" s="7">
        <f t="shared" si="11"/>
        <v>0</v>
      </c>
      <c r="BL52" s="7">
        <f t="shared" si="11"/>
        <v>0</v>
      </c>
      <c r="BM52" s="7">
        <f t="shared" si="11"/>
        <v>0</v>
      </c>
      <c r="BN52" s="7">
        <f t="shared" si="11"/>
        <v>0</v>
      </c>
      <c r="BO52" s="7">
        <f t="shared" si="11"/>
        <v>0</v>
      </c>
      <c r="BP52" s="7">
        <f t="shared" si="11"/>
        <v>0</v>
      </c>
      <c r="BQ52" s="7">
        <f t="shared" si="11"/>
        <v>0</v>
      </c>
      <c r="BR52" s="7">
        <f t="shared" si="11"/>
        <v>5546422.8399999999</v>
      </c>
      <c r="BS52" s="7">
        <f t="shared" si="11"/>
        <v>0</v>
      </c>
      <c r="BT52" s="7">
        <f t="shared" si="11"/>
        <v>0</v>
      </c>
      <c r="BU52" s="7">
        <f t="shared" si="11"/>
        <v>0</v>
      </c>
      <c r="BV52" s="7">
        <f t="shared" si="11"/>
        <v>0</v>
      </c>
      <c r="BW52" s="7">
        <f t="shared" si="11"/>
        <v>0</v>
      </c>
      <c r="BX52" s="7">
        <f t="shared" si="11"/>
        <v>0</v>
      </c>
      <c r="BY52" s="7">
        <f t="shared" si="11"/>
        <v>0</v>
      </c>
      <c r="BZ52" s="7">
        <f t="shared" si="11"/>
        <v>0</v>
      </c>
      <c r="CA52" s="7">
        <f t="shared" si="11"/>
        <v>0</v>
      </c>
      <c r="CB52" s="7">
        <f t="shared" si="11"/>
        <v>0</v>
      </c>
      <c r="CC52" s="7">
        <f t="shared" ref="CC52:CQ52" si="12">SUM(CC41:CC51)</f>
        <v>0</v>
      </c>
      <c r="CD52" s="7">
        <f t="shared" si="12"/>
        <v>0</v>
      </c>
      <c r="CE52" s="7">
        <f t="shared" si="12"/>
        <v>0</v>
      </c>
      <c r="CF52" s="7">
        <f t="shared" si="12"/>
        <v>0</v>
      </c>
      <c r="CG52" s="7">
        <f t="shared" si="12"/>
        <v>6735234.5300000003</v>
      </c>
      <c r="CH52" s="7">
        <f t="shared" si="12"/>
        <v>0</v>
      </c>
      <c r="CI52" s="7">
        <f t="shared" si="12"/>
        <v>0</v>
      </c>
      <c r="CJ52" s="7">
        <f t="shared" si="12"/>
        <v>0</v>
      </c>
      <c r="CK52" s="7">
        <f t="shared" si="12"/>
        <v>0</v>
      </c>
      <c r="CL52" s="7">
        <f t="shared" si="12"/>
        <v>0</v>
      </c>
      <c r="CM52" s="7">
        <f t="shared" si="12"/>
        <v>0</v>
      </c>
      <c r="CN52" s="7">
        <f t="shared" si="12"/>
        <v>0</v>
      </c>
      <c r="CO52" s="7">
        <f t="shared" si="12"/>
        <v>0</v>
      </c>
      <c r="CP52" s="7">
        <f t="shared" si="12"/>
        <v>0</v>
      </c>
      <c r="CQ52" s="7">
        <f t="shared" si="12"/>
        <v>159318315.5</v>
      </c>
      <c r="CR52" s="7" t="s">
        <v>83</v>
      </c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</row>
    <row r="53" spans="1:108" ht="13.5" x14ac:dyDescent="0.25">
      <c r="A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</row>
    <row r="54" spans="1:108" ht="13.5" x14ac:dyDescent="0.25">
      <c r="A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</row>
    <row r="55" spans="1:108" ht="13.5" x14ac:dyDescent="0.25">
      <c r="C55" s="7" t="s">
        <v>313</v>
      </c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</row>
    <row r="56" spans="1:108" ht="13.5" x14ac:dyDescent="0.25">
      <c r="A56" s="7" t="s">
        <v>286</v>
      </c>
      <c r="B56" s="8" t="s">
        <v>287</v>
      </c>
      <c r="C56" s="8" t="s">
        <v>288</v>
      </c>
      <c r="CQ56" s="7" t="s">
        <v>83</v>
      </c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</row>
    <row r="57" spans="1:108" ht="13.5" x14ac:dyDescent="0.25">
      <c r="A57" s="7"/>
      <c r="C57" s="7" t="s">
        <v>289</v>
      </c>
      <c r="D57" s="7" t="s">
        <v>290</v>
      </c>
      <c r="E57" s="7">
        <v>21020101</v>
      </c>
      <c r="F57" s="7">
        <v>22010102</v>
      </c>
      <c r="G57" s="7">
        <v>22020101</v>
      </c>
      <c r="H57" s="7">
        <v>22020102</v>
      </c>
      <c r="I57" s="7">
        <v>22020103</v>
      </c>
      <c r="J57" s="7">
        <v>22020104</v>
      </c>
      <c r="K57" s="7">
        <v>22020201</v>
      </c>
      <c r="L57" s="7">
        <v>22020202</v>
      </c>
      <c r="M57" s="7">
        <v>22020203</v>
      </c>
      <c r="N57" s="7">
        <v>22020205</v>
      </c>
      <c r="O57" s="7">
        <v>22020208</v>
      </c>
      <c r="P57" s="7">
        <v>22020301</v>
      </c>
      <c r="Q57" s="7">
        <v>22020302</v>
      </c>
      <c r="R57" s="7">
        <v>22020303</v>
      </c>
      <c r="S57" s="7">
        <v>22020304</v>
      </c>
      <c r="T57" s="7">
        <v>22020305</v>
      </c>
      <c r="U57" s="7">
        <v>22020306</v>
      </c>
      <c r="V57" s="7">
        <v>22020307</v>
      </c>
      <c r="W57" s="7">
        <v>22020309</v>
      </c>
      <c r="X57" s="7">
        <v>22020310</v>
      </c>
      <c r="Y57" s="7">
        <v>22020311</v>
      </c>
      <c r="Z57" s="7">
        <v>22020401</v>
      </c>
      <c r="AA57" s="7">
        <v>22020402</v>
      </c>
      <c r="AB57" s="7">
        <v>22020403</v>
      </c>
      <c r="AC57" s="7">
        <v>22020404</v>
      </c>
      <c r="AD57" s="7">
        <v>22020405</v>
      </c>
      <c r="AE57" s="7">
        <v>22020406</v>
      </c>
      <c r="AF57" s="7">
        <v>22020407</v>
      </c>
      <c r="AG57" s="7">
        <v>22020412</v>
      </c>
      <c r="AH57" s="7">
        <v>22020413</v>
      </c>
      <c r="AI57" s="7">
        <v>22020501</v>
      </c>
      <c r="AJ57" s="7">
        <v>22020601</v>
      </c>
      <c r="AK57" s="7">
        <v>22020603</v>
      </c>
      <c r="AL57" s="7">
        <v>22020604</v>
      </c>
      <c r="AM57" s="7">
        <v>22020605</v>
      </c>
      <c r="AN57" s="7">
        <v>22020701</v>
      </c>
      <c r="AO57" s="7">
        <v>22020702</v>
      </c>
      <c r="AP57" s="7">
        <v>22020703</v>
      </c>
      <c r="AQ57" s="7">
        <v>22020706</v>
      </c>
      <c r="AR57" s="7">
        <v>22020707</v>
      </c>
      <c r="AS57" s="7">
        <v>22020708</v>
      </c>
      <c r="AT57" s="7">
        <v>22020801</v>
      </c>
      <c r="AU57" s="7">
        <v>22020802</v>
      </c>
      <c r="AV57" s="7">
        <v>22020803</v>
      </c>
      <c r="AW57" s="7">
        <v>22020901</v>
      </c>
      <c r="AX57" s="7">
        <v>22020903</v>
      </c>
      <c r="AY57" s="7">
        <v>22021001</v>
      </c>
      <c r="AZ57" s="7">
        <v>22021002</v>
      </c>
      <c r="BA57" s="7">
        <v>22021003</v>
      </c>
      <c r="BB57" s="7">
        <v>22021004</v>
      </c>
      <c r="BC57" s="7">
        <v>22021006</v>
      </c>
      <c r="BD57" s="7">
        <v>22021007</v>
      </c>
      <c r="BE57" s="7">
        <v>22021008</v>
      </c>
      <c r="BF57" s="7">
        <v>22021010</v>
      </c>
      <c r="BG57" s="7">
        <v>22040101</v>
      </c>
      <c r="BH57" s="7">
        <v>22060102</v>
      </c>
      <c r="BI57" s="7">
        <v>41030101</v>
      </c>
      <c r="BJ57" s="7" t="s">
        <v>291</v>
      </c>
      <c r="BK57" s="7">
        <v>23010101</v>
      </c>
      <c r="BL57" s="7">
        <v>23010104</v>
      </c>
      <c r="BM57" s="7">
        <v>23010105</v>
      </c>
      <c r="BN57" s="7">
        <v>23010112</v>
      </c>
      <c r="BO57" s="7">
        <v>23010113</v>
      </c>
      <c r="BP57" s="7">
        <v>23010119</v>
      </c>
      <c r="BQ57" s="7">
        <v>23010121</v>
      </c>
      <c r="BR57" s="7">
        <v>23010122</v>
      </c>
      <c r="BS57" s="7">
        <v>23010123</v>
      </c>
      <c r="BT57" s="7">
        <v>23010126</v>
      </c>
      <c r="BU57" s="7">
        <v>23010127</v>
      </c>
      <c r="BV57" s="7">
        <v>23010128</v>
      </c>
      <c r="BW57" s="7">
        <v>23010139</v>
      </c>
      <c r="BX57" s="7">
        <v>23020105</v>
      </c>
      <c r="BY57" s="7">
        <v>23020107</v>
      </c>
      <c r="BZ57" s="7">
        <v>23020113</v>
      </c>
      <c r="CA57" s="7">
        <v>23020114</v>
      </c>
      <c r="CB57" s="7">
        <v>23020124</v>
      </c>
      <c r="CC57" s="7">
        <v>23030102</v>
      </c>
      <c r="CD57" s="7">
        <v>23030103</v>
      </c>
      <c r="CE57" s="7">
        <v>23030104</v>
      </c>
      <c r="CF57" s="7">
        <v>23030112</v>
      </c>
      <c r="CG57" s="7">
        <v>23030113</v>
      </c>
      <c r="CH57" s="7">
        <v>23030117</v>
      </c>
      <c r="CI57" s="7">
        <v>23040101</v>
      </c>
      <c r="CJ57" s="7">
        <v>23040102</v>
      </c>
      <c r="CK57" s="7">
        <v>23040103</v>
      </c>
      <c r="CL57" s="7">
        <v>23050102</v>
      </c>
      <c r="CM57" s="7">
        <v>23050103</v>
      </c>
      <c r="CN57" s="7">
        <v>23050104</v>
      </c>
      <c r="CO57" s="7">
        <v>23050111</v>
      </c>
      <c r="CP57" s="7" t="s">
        <v>292</v>
      </c>
      <c r="CQ57" s="7"/>
      <c r="CR57" s="7" t="s">
        <v>136</v>
      </c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</row>
    <row r="58" spans="1:108" ht="13.5" x14ac:dyDescent="0.25">
      <c r="A58" s="7" t="s">
        <v>294</v>
      </c>
      <c r="B58" s="8" t="s">
        <v>295</v>
      </c>
      <c r="C58" s="8">
        <v>1537094.75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5000</v>
      </c>
      <c r="M58" s="8">
        <v>0</v>
      </c>
      <c r="N58" s="8">
        <v>0</v>
      </c>
      <c r="O58" s="8">
        <v>0</v>
      </c>
      <c r="P58" s="8">
        <v>20000</v>
      </c>
      <c r="Q58" s="8">
        <v>0</v>
      </c>
      <c r="R58" s="8">
        <v>30000</v>
      </c>
      <c r="S58" s="8">
        <v>30000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100000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4000000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370000</v>
      </c>
      <c r="AU58" s="8">
        <v>0</v>
      </c>
      <c r="AV58" s="8">
        <v>0</v>
      </c>
      <c r="AW58" s="8">
        <v>0</v>
      </c>
      <c r="AX58" s="8">
        <v>0</v>
      </c>
      <c r="AY58" s="8">
        <v>140000</v>
      </c>
      <c r="AZ58" s="8">
        <v>75000</v>
      </c>
      <c r="BA58" s="8">
        <v>0</v>
      </c>
      <c r="BB58" s="8">
        <v>0</v>
      </c>
      <c r="BC58" s="8">
        <v>0</v>
      </c>
      <c r="BD58" s="8">
        <v>230000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0</v>
      </c>
      <c r="CE58" s="8">
        <v>0</v>
      </c>
      <c r="CF58" s="8">
        <v>0</v>
      </c>
      <c r="CG58" s="8">
        <v>0</v>
      </c>
      <c r="CH58" s="8">
        <v>0</v>
      </c>
      <c r="CI58" s="8">
        <v>0</v>
      </c>
      <c r="CJ58" s="8">
        <v>0</v>
      </c>
      <c r="CK58" s="8">
        <v>0</v>
      </c>
      <c r="CL58" s="8">
        <v>0</v>
      </c>
      <c r="CN58" s="8">
        <v>0</v>
      </c>
      <c r="CO58" s="8">
        <v>0</v>
      </c>
      <c r="CP58" s="8">
        <v>0</v>
      </c>
      <c r="CQ58" s="8">
        <f>SUM(C58:CP58)</f>
        <v>6537094.75</v>
      </c>
      <c r="CR58" s="8" t="s">
        <v>294</v>
      </c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</row>
    <row r="59" spans="1:108" ht="13.5" x14ac:dyDescent="0.25">
      <c r="A59" s="7" t="s">
        <v>357</v>
      </c>
      <c r="B59" s="7" t="s">
        <v>360</v>
      </c>
      <c r="C59" s="8">
        <v>145730.4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10000</v>
      </c>
      <c r="S59" s="8">
        <v>10000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80000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500000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T59" s="8">
        <v>50000</v>
      </c>
      <c r="AU59" s="8">
        <v>0</v>
      </c>
      <c r="AV59" s="8">
        <v>0</v>
      </c>
      <c r="AW59" s="8">
        <v>0</v>
      </c>
      <c r="AX59" s="8">
        <v>0</v>
      </c>
      <c r="AY59" s="8">
        <v>30000</v>
      </c>
      <c r="AZ59" s="8">
        <v>0</v>
      </c>
      <c r="BA59" s="8">
        <v>0</v>
      </c>
      <c r="BB59" s="8">
        <v>0</v>
      </c>
      <c r="BC59" s="8">
        <v>0</v>
      </c>
      <c r="BD59" s="8">
        <v>20000</v>
      </c>
      <c r="BE59" s="8">
        <v>0</v>
      </c>
      <c r="BF59" s="8">
        <v>0</v>
      </c>
      <c r="BG59" s="8">
        <v>0</v>
      </c>
      <c r="BH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C59" s="8">
        <v>0</v>
      </c>
      <c r="CD59" s="8">
        <v>0</v>
      </c>
      <c r="CE59" s="8">
        <v>0</v>
      </c>
      <c r="CF59" s="8">
        <v>0</v>
      </c>
      <c r="CG59" s="8">
        <v>0</v>
      </c>
      <c r="CH59" s="8">
        <v>0</v>
      </c>
      <c r="CI59" s="8">
        <v>0</v>
      </c>
      <c r="CJ59" s="8">
        <v>0</v>
      </c>
      <c r="CK59" s="8">
        <v>0</v>
      </c>
      <c r="CL59" s="8">
        <v>0</v>
      </c>
      <c r="CN59" s="8">
        <v>0</v>
      </c>
      <c r="CO59" s="8">
        <v>0</v>
      </c>
      <c r="CP59" s="8">
        <v>0</v>
      </c>
      <c r="CQ59" s="8">
        <f t="shared" ref="CQ59:CQ68" si="13">SUM(C59:CP59)</f>
        <v>845730.4</v>
      </c>
      <c r="CR59" s="8" t="s">
        <v>357</v>
      </c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</row>
    <row r="60" spans="1:108" ht="13.5" x14ac:dyDescent="0.25">
      <c r="A60" s="7" t="s">
        <v>296</v>
      </c>
      <c r="B60" s="8" t="s">
        <v>297</v>
      </c>
      <c r="C60" s="8">
        <v>133197.29999999999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10000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30000</v>
      </c>
      <c r="AU60" s="8">
        <v>0</v>
      </c>
      <c r="AV60" s="8">
        <v>20000</v>
      </c>
      <c r="AW60" s="8">
        <v>0</v>
      </c>
      <c r="AX60" s="8">
        <v>0</v>
      </c>
      <c r="AY60" s="8">
        <v>20000</v>
      </c>
      <c r="AZ60" s="8">
        <v>10000</v>
      </c>
      <c r="BA60" s="8">
        <v>0</v>
      </c>
      <c r="BB60" s="8">
        <v>0</v>
      </c>
      <c r="BC60" s="8">
        <v>0</v>
      </c>
      <c r="BD60" s="8">
        <v>10000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0</v>
      </c>
      <c r="BZ60" s="8">
        <v>0</v>
      </c>
      <c r="CA60" s="8">
        <v>0</v>
      </c>
      <c r="CB60" s="8">
        <v>0</v>
      </c>
      <c r="CC60" s="8">
        <v>0</v>
      </c>
      <c r="CD60" s="8">
        <v>0</v>
      </c>
      <c r="CE60" s="8">
        <v>0</v>
      </c>
      <c r="CF60" s="8">
        <v>0</v>
      </c>
      <c r="CG60" s="8">
        <v>0</v>
      </c>
      <c r="CH60" s="8">
        <v>0</v>
      </c>
      <c r="CI60" s="8">
        <v>0</v>
      </c>
      <c r="CJ60" s="8">
        <v>0</v>
      </c>
      <c r="CK60" s="8">
        <v>0</v>
      </c>
      <c r="CL60" s="8">
        <v>0</v>
      </c>
      <c r="CM60" s="8">
        <v>0</v>
      </c>
      <c r="CN60" s="8">
        <v>0</v>
      </c>
      <c r="CO60" s="8">
        <v>0</v>
      </c>
      <c r="CP60" s="8">
        <v>0</v>
      </c>
      <c r="CQ60" s="8">
        <f t="shared" si="13"/>
        <v>233197.3</v>
      </c>
      <c r="CR60" s="8" t="s">
        <v>296</v>
      </c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</row>
    <row r="61" spans="1:108" ht="13.5" x14ac:dyDescent="0.25">
      <c r="A61" s="7" t="s">
        <v>358</v>
      </c>
      <c r="B61" s="7" t="s">
        <v>361</v>
      </c>
      <c r="C61" s="8">
        <v>1652700.44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180000</v>
      </c>
      <c r="S61" s="8">
        <v>15000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265000</v>
      </c>
      <c r="AU61" s="8">
        <v>0</v>
      </c>
      <c r="AV61" s="8">
        <v>20000</v>
      </c>
      <c r="AY61" s="8">
        <v>50000</v>
      </c>
      <c r="AZ61" s="8">
        <v>15000</v>
      </c>
      <c r="BD61" s="8">
        <v>115000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0</v>
      </c>
      <c r="BX61" s="8">
        <v>0</v>
      </c>
      <c r="BY61" s="8">
        <v>0</v>
      </c>
      <c r="BZ61" s="8">
        <v>0</v>
      </c>
      <c r="CA61" s="8">
        <v>0</v>
      </c>
      <c r="CB61" s="8">
        <v>0</v>
      </c>
      <c r="CC61" s="8">
        <v>0</v>
      </c>
      <c r="CD61" s="8">
        <v>0</v>
      </c>
      <c r="CE61" s="8">
        <v>0</v>
      </c>
      <c r="CF61" s="8">
        <v>0</v>
      </c>
      <c r="CG61" s="8">
        <v>0</v>
      </c>
      <c r="CH61" s="8">
        <v>0</v>
      </c>
      <c r="CI61" s="8">
        <v>0</v>
      </c>
      <c r="CJ61" s="8">
        <v>0</v>
      </c>
      <c r="CK61" s="8">
        <v>0</v>
      </c>
      <c r="CL61" s="8">
        <v>0</v>
      </c>
      <c r="CM61" s="8">
        <v>0</v>
      </c>
      <c r="CN61" s="8">
        <v>0</v>
      </c>
      <c r="CO61" s="8">
        <v>0</v>
      </c>
      <c r="CP61" s="8">
        <v>0</v>
      </c>
      <c r="CQ61" s="8">
        <f t="shared" si="13"/>
        <v>2312700.44</v>
      </c>
      <c r="CR61" s="8" t="s">
        <v>358</v>
      </c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</row>
    <row r="62" spans="1:108" ht="13.5" x14ac:dyDescent="0.25">
      <c r="A62" s="7" t="s">
        <v>298</v>
      </c>
      <c r="B62" s="8" t="s">
        <v>299</v>
      </c>
      <c r="C62" s="8">
        <v>830477.38</v>
      </c>
      <c r="D62" s="8">
        <v>0</v>
      </c>
      <c r="E62" s="8">
        <v>0</v>
      </c>
      <c r="F62" s="8">
        <v>0</v>
      </c>
      <c r="G62" s="8">
        <v>70000</v>
      </c>
      <c r="H62" s="8">
        <v>64000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15000</v>
      </c>
      <c r="U62" s="8">
        <v>0</v>
      </c>
      <c r="V62" s="8">
        <v>788000</v>
      </c>
      <c r="W62" s="8">
        <v>0</v>
      </c>
      <c r="X62" s="8">
        <v>0</v>
      </c>
      <c r="Y62" s="8">
        <v>0</v>
      </c>
      <c r="Z62" s="8">
        <v>290800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35000</v>
      </c>
      <c r="AJ62" s="8">
        <v>0</v>
      </c>
      <c r="AK62" s="8">
        <v>0</v>
      </c>
      <c r="AL62" s="8">
        <v>0</v>
      </c>
      <c r="AM62" s="8">
        <v>200000</v>
      </c>
      <c r="AN62" s="8">
        <v>0</v>
      </c>
      <c r="AO62" s="8">
        <v>0</v>
      </c>
      <c r="AP62" s="8">
        <v>0</v>
      </c>
      <c r="AQ62" s="8">
        <v>0</v>
      </c>
      <c r="AS62" s="8">
        <v>0</v>
      </c>
      <c r="AT62" s="8">
        <v>17000</v>
      </c>
      <c r="AU62" s="8">
        <v>525000</v>
      </c>
      <c r="AV62" s="8">
        <v>0</v>
      </c>
      <c r="AW62" s="8">
        <v>0</v>
      </c>
      <c r="AX62" s="8">
        <v>0</v>
      </c>
      <c r="AY62" s="8">
        <v>216000</v>
      </c>
      <c r="AZ62" s="8">
        <v>40000</v>
      </c>
      <c r="BA62" s="8">
        <v>0</v>
      </c>
      <c r="BB62" s="8">
        <v>0</v>
      </c>
      <c r="BC62" s="8">
        <v>0</v>
      </c>
      <c r="BD62" s="8">
        <v>0</v>
      </c>
      <c r="BE62" s="8">
        <v>0</v>
      </c>
      <c r="BF62" s="8">
        <v>0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8">
        <v>0</v>
      </c>
      <c r="BN62" s="8">
        <v>0</v>
      </c>
      <c r="BO62" s="8">
        <v>0</v>
      </c>
      <c r="BP62" s="8">
        <v>0</v>
      </c>
      <c r="BQ62" s="8">
        <v>0</v>
      </c>
      <c r="BR62" s="8">
        <v>0</v>
      </c>
      <c r="BS62" s="8">
        <v>0</v>
      </c>
      <c r="BT62" s="8">
        <v>0</v>
      </c>
      <c r="BU62" s="8">
        <v>7616231.2300000004</v>
      </c>
      <c r="BV62" s="8">
        <v>0</v>
      </c>
      <c r="BW62" s="8">
        <v>0</v>
      </c>
      <c r="BX62" s="8">
        <v>0</v>
      </c>
      <c r="BY62" s="8">
        <v>0</v>
      </c>
      <c r="BZ62" s="8">
        <v>53503500.899999999</v>
      </c>
      <c r="CA62" s="8">
        <v>0</v>
      </c>
      <c r="CC62" s="8">
        <v>0</v>
      </c>
      <c r="CD62" s="8">
        <v>0</v>
      </c>
      <c r="CE62" s="8">
        <v>0</v>
      </c>
      <c r="CF62" s="8">
        <v>0</v>
      </c>
      <c r="CG62" s="8">
        <v>0</v>
      </c>
      <c r="CH62" s="8">
        <v>0</v>
      </c>
      <c r="CI62" s="8">
        <v>0</v>
      </c>
      <c r="CJ62" s="8">
        <v>0</v>
      </c>
      <c r="CK62" s="8">
        <v>0</v>
      </c>
      <c r="CL62" s="8">
        <v>0</v>
      </c>
      <c r="CM62" s="8">
        <v>0</v>
      </c>
      <c r="CN62" s="8">
        <v>0</v>
      </c>
      <c r="CO62" s="8">
        <v>0</v>
      </c>
      <c r="CP62" s="8">
        <v>0</v>
      </c>
      <c r="CQ62" s="8">
        <f t="shared" si="13"/>
        <v>64211009.509999998</v>
      </c>
      <c r="CR62" s="8" t="s">
        <v>298</v>
      </c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</row>
    <row r="63" spans="1:108" ht="13.5" x14ac:dyDescent="0.25">
      <c r="A63" s="7" t="s">
        <v>300</v>
      </c>
      <c r="B63" s="8" t="s">
        <v>301</v>
      </c>
      <c r="C63" s="8">
        <v>346543.1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8">
        <v>0</v>
      </c>
      <c r="AN63" s="8">
        <v>0</v>
      </c>
      <c r="AO63" s="8">
        <v>0</v>
      </c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8">
        <v>0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0</v>
      </c>
      <c r="BD63" s="8">
        <v>0</v>
      </c>
      <c r="BE63" s="8">
        <v>0</v>
      </c>
      <c r="BG63" s="8">
        <v>0</v>
      </c>
      <c r="BH63" s="8">
        <v>0</v>
      </c>
      <c r="BI63" s="8">
        <v>0</v>
      </c>
      <c r="BJ63" s="8">
        <v>0</v>
      </c>
      <c r="BK63" s="8">
        <v>0</v>
      </c>
      <c r="BL63" s="8">
        <v>0</v>
      </c>
      <c r="BM63" s="8">
        <v>0</v>
      </c>
      <c r="BN63" s="8">
        <v>0</v>
      </c>
      <c r="BO63" s="8">
        <v>0</v>
      </c>
      <c r="BP63" s="8">
        <v>0</v>
      </c>
      <c r="BQ63" s="8">
        <v>0</v>
      </c>
      <c r="BR63" s="8">
        <v>0</v>
      </c>
      <c r="BS63" s="8">
        <v>0</v>
      </c>
      <c r="BT63" s="8">
        <v>0</v>
      </c>
      <c r="BV63" s="8">
        <v>0</v>
      </c>
      <c r="BW63" s="8">
        <v>0</v>
      </c>
      <c r="BX63" s="8">
        <v>0</v>
      </c>
      <c r="BY63" s="8">
        <v>0</v>
      </c>
      <c r="BZ63" s="8">
        <v>0</v>
      </c>
      <c r="CA63" s="8">
        <v>0</v>
      </c>
      <c r="CB63" s="8">
        <v>0</v>
      </c>
      <c r="CC63" s="8">
        <v>0</v>
      </c>
      <c r="CD63" s="8">
        <v>0</v>
      </c>
      <c r="CE63" s="8">
        <v>0</v>
      </c>
      <c r="CF63" s="8">
        <v>0</v>
      </c>
      <c r="CG63" s="8">
        <v>0</v>
      </c>
      <c r="CH63" s="8">
        <v>0</v>
      </c>
      <c r="CI63" s="8">
        <v>0</v>
      </c>
      <c r="CJ63" s="8">
        <v>0</v>
      </c>
      <c r="CK63" s="8">
        <v>0</v>
      </c>
      <c r="CL63" s="8">
        <v>0</v>
      </c>
      <c r="CM63" s="8">
        <v>0</v>
      </c>
      <c r="CN63" s="8">
        <v>0</v>
      </c>
      <c r="CO63" s="8">
        <v>0</v>
      </c>
      <c r="CP63" s="8">
        <v>0</v>
      </c>
      <c r="CQ63" s="8">
        <f t="shared" si="13"/>
        <v>346543.1</v>
      </c>
      <c r="CR63" s="8" t="s">
        <v>300</v>
      </c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</row>
    <row r="64" spans="1:108" ht="13.5" x14ac:dyDescent="0.25">
      <c r="A64" s="7" t="s">
        <v>302</v>
      </c>
      <c r="B64" s="8" t="s">
        <v>303</v>
      </c>
      <c r="C64" s="8">
        <v>3012980.36</v>
      </c>
      <c r="D64" s="8">
        <v>0</v>
      </c>
      <c r="E64" s="8">
        <v>235000</v>
      </c>
      <c r="F64" s="8">
        <v>13497995.02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246000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360000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500000</v>
      </c>
      <c r="AQ64" s="8">
        <v>0</v>
      </c>
      <c r="AR64" s="8">
        <v>0</v>
      </c>
      <c r="AS64" s="8">
        <v>0</v>
      </c>
      <c r="AT64" s="8">
        <v>34000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375000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0</v>
      </c>
      <c r="CA64" s="8">
        <v>0</v>
      </c>
      <c r="CC64" s="8">
        <v>0</v>
      </c>
      <c r="CD64" s="8">
        <v>0</v>
      </c>
      <c r="CE64" s="8">
        <v>0</v>
      </c>
      <c r="CF64" s="8">
        <v>0</v>
      </c>
      <c r="CG64" s="8">
        <v>0</v>
      </c>
      <c r="CH64" s="8">
        <v>0</v>
      </c>
      <c r="CI64" s="8">
        <v>0</v>
      </c>
      <c r="CJ64" s="8">
        <v>0</v>
      </c>
      <c r="CK64" s="8">
        <v>0</v>
      </c>
      <c r="CL64" s="8">
        <v>0</v>
      </c>
      <c r="CN64" s="8">
        <v>0</v>
      </c>
      <c r="CO64" s="8">
        <v>0</v>
      </c>
      <c r="CP64" s="8">
        <v>0</v>
      </c>
      <c r="CQ64" s="8">
        <f t="shared" si="13"/>
        <v>18260975.379999999</v>
      </c>
      <c r="CR64" s="8" t="s">
        <v>302</v>
      </c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</row>
    <row r="65" spans="1:108" ht="13.5" x14ac:dyDescent="0.25">
      <c r="A65" s="7" t="s">
        <v>304</v>
      </c>
      <c r="B65" s="8" t="s">
        <v>305</v>
      </c>
      <c r="C65" s="8">
        <v>1993188.04</v>
      </c>
      <c r="D65" s="8">
        <v>0</v>
      </c>
      <c r="E65" s="8">
        <v>0</v>
      </c>
      <c r="F65" s="8">
        <v>0</v>
      </c>
      <c r="G65" s="8">
        <v>0</v>
      </c>
      <c r="H65" s="8">
        <v>36000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9190318.8300000001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10000</v>
      </c>
      <c r="AU65" s="8">
        <v>0</v>
      </c>
      <c r="AV65" s="8">
        <v>0</v>
      </c>
      <c r="AW65" s="8">
        <v>182510.8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11790130.029999999</v>
      </c>
      <c r="BH65" s="8">
        <v>1000000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0</v>
      </c>
      <c r="CA65" s="8">
        <v>0</v>
      </c>
      <c r="CC65" s="8">
        <v>0</v>
      </c>
      <c r="CD65" s="8">
        <v>0</v>
      </c>
      <c r="CE65" s="8">
        <v>0</v>
      </c>
      <c r="CF65" s="8">
        <v>0</v>
      </c>
      <c r="CG65" s="8">
        <v>0</v>
      </c>
      <c r="CH65" s="8">
        <v>0</v>
      </c>
      <c r="CI65" s="8">
        <v>0</v>
      </c>
      <c r="CJ65" s="8">
        <v>0</v>
      </c>
      <c r="CK65" s="8">
        <v>0</v>
      </c>
      <c r="CL65" s="8">
        <v>0</v>
      </c>
      <c r="CM65" s="8">
        <v>0</v>
      </c>
      <c r="CN65" s="8">
        <v>0</v>
      </c>
      <c r="CO65" s="8">
        <v>0</v>
      </c>
      <c r="CP65" s="8">
        <v>0</v>
      </c>
      <c r="CQ65" s="8">
        <f t="shared" si="13"/>
        <v>24202147.700000003</v>
      </c>
      <c r="CR65" s="8" t="s">
        <v>304</v>
      </c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</row>
    <row r="66" spans="1:108" ht="13.5" x14ac:dyDescent="0.25">
      <c r="A66" s="7" t="s">
        <v>306</v>
      </c>
      <c r="B66" s="8" t="s">
        <v>307</v>
      </c>
      <c r="C66" s="8">
        <v>1116251.68</v>
      </c>
      <c r="D66" s="8">
        <v>14818956.359999999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480000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200000</v>
      </c>
      <c r="AF66" s="8">
        <v>0</v>
      </c>
      <c r="AG66" s="8">
        <v>0</v>
      </c>
      <c r="AH66" s="8">
        <v>0</v>
      </c>
      <c r="AI66" s="8">
        <v>406928.57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8">
        <v>0</v>
      </c>
      <c r="BA66" s="8">
        <v>0</v>
      </c>
      <c r="BB66" s="8">
        <v>0</v>
      </c>
      <c r="BC66" s="8">
        <v>0</v>
      </c>
      <c r="BD66" s="8">
        <v>250000</v>
      </c>
      <c r="BE66" s="8">
        <v>0</v>
      </c>
      <c r="BF66" s="8">
        <v>0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8">
        <v>0</v>
      </c>
      <c r="BM66" s="8">
        <v>0</v>
      </c>
      <c r="BN66" s="8">
        <v>0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V66" s="8">
        <v>0</v>
      </c>
      <c r="BW66" s="8">
        <v>0</v>
      </c>
      <c r="BX66" s="8">
        <v>0</v>
      </c>
      <c r="BY66" s="8">
        <v>0</v>
      </c>
      <c r="BZ66" s="8">
        <v>0</v>
      </c>
      <c r="CA66" s="8">
        <v>0</v>
      </c>
      <c r="CC66" s="8">
        <v>0</v>
      </c>
      <c r="CD66" s="8">
        <v>0</v>
      </c>
      <c r="CE66" s="8">
        <v>0</v>
      </c>
      <c r="CF66" s="8">
        <v>0</v>
      </c>
      <c r="CG66" s="8">
        <v>0</v>
      </c>
      <c r="CH66" s="8">
        <v>0</v>
      </c>
      <c r="CI66" s="8">
        <v>0</v>
      </c>
      <c r="CJ66" s="8">
        <v>0</v>
      </c>
      <c r="CK66" s="8">
        <v>0</v>
      </c>
      <c r="CL66" s="8">
        <v>0</v>
      </c>
      <c r="CN66" s="8">
        <v>0</v>
      </c>
      <c r="CO66" s="8">
        <v>0</v>
      </c>
      <c r="CP66" s="8">
        <v>0</v>
      </c>
      <c r="CQ66" s="8">
        <f t="shared" si="13"/>
        <v>17272136.609999999</v>
      </c>
      <c r="CR66" s="8" t="s">
        <v>306</v>
      </c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</row>
    <row r="67" spans="1:108" ht="13.5" x14ac:dyDescent="0.25">
      <c r="A67" s="7" t="s">
        <v>308</v>
      </c>
      <c r="B67" s="8" t="s">
        <v>309</v>
      </c>
      <c r="C67" s="8">
        <v>4578300.9800000004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450000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G67" s="8">
        <v>0</v>
      </c>
      <c r="BH67" s="8">
        <v>0</v>
      </c>
      <c r="BK67" s="8">
        <v>0</v>
      </c>
      <c r="BL67" s="8">
        <v>0</v>
      </c>
      <c r="BM67" s="8">
        <v>0</v>
      </c>
      <c r="BN67" s="8">
        <v>0</v>
      </c>
      <c r="BO67" s="8">
        <v>0</v>
      </c>
      <c r="BP67" s="8">
        <v>0</v>
      </c>
      <c r="BQ67" s="8">
        <v>0</v>
      </c>
      <c r="BR67" s="8">
        <v>8025148.3099999996</v>
      </c>
      <c r="BS67" s="8">
        <v>0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0</v>
      </c>
      <c r="CE67" s="8">
        <v>0</v>
      </c>
      <c r="CF67" s="8">
        <v>0</v>
      </c>
      <c r="CG67" s="8">
        <v>0</v>
      </c>
      <c r="CH67" s="8">
        <v>0</v>
      </c>
      <c r="CI67" s="8">
        <v>0</v>
      </c>
      <c r="CJ67" s="8">
        <v>0</v>
      </c>
      <c r="CK67" s="8">
        <v>0</v>
      </c>
      <c r="CL67" s="8">
        <v>0</v>
      </c>
      <c r="CM67" s="8">
        <v>0</v>
      </c>
      <c r="CN67" s="8">
        <v>0</v>
      </c>
      <c r="CO67" s="8">
        <v>0</v>
      </c>
      <c r="CP67" s="8">
        <v>0</v>
      </c>
      <c r="CQ67" s="8">
        <f t="shared" si="13"/>
        <v>13053449.289999999</v>
      </c>
      <c r="CR67" s="8" t="s">
        <v>308</v>
      </c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</row>
    <row r="68" spans="1:108" ht="13.5" x14ac:dyDescent="0.25">
      <c r="A68" s="7" t="s">
        <v>310</v>
      </c>
      <c r="B68" s="8" t="s">
        <v>311</v>
      </c>
      <c r="C68" s="8">
        <v>1903941.53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0</v>
      </c>
      <c r="AT68" s="8">
        <v>0</v>
      </c>
      <c r="AU68" s="8">
        <v>0</v>
      </c>
      <c r="AV68" s="8">
        <v>0</v>
      </c>
      <c r="AW68" s="8">
        <v>0</v>
      </c>
      <c r="AX68" s="8">
        <v>0</v>
      </c>
      <c r="AY68" s="8">
        <v>0</v>
      </c>
      <c r="AZ68" s="8">
        <v>0</v>
      </c>
      <c r="BA68" s="8">
        <v>0</v>
      </c>
      <c r="BB68" s="8">
        <v>0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0</v>
      </c>
      <c r="BJ68" s="8">
        <v>0</v>
      </c>
      <c r="BK68" s="8">
        <v>0</v>
      </c>
      <c r="BL68" s="8">
        <v>0</v>
      </c>
      <c r="BM68" s="8">
        <v>0</v>
      </c>
      <c r="BN68" s="8">
        <v>0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8">
        <v>0</v>
      </c>
      <c r="CA68" s="8">
        <v>0</v>
      </c>
      <c r="CB68" s="8">
        <v>0</v>
      </c>
      <c r="CC68" s="8">
        <v>0</v>
      </c>
      <c r="CD68" s="8">
        <v>0</v>
      </c>
      <c r="CE68" s="8">
        <v>0</v>
      </c>
      <c r="CF68" s="8">
        <v>0</v>
      </c>
      <c r="CG68" s="8">
        <v>0</v>
      </c>
      <c r="CH68" s="8">
        <v>0</v>
      </c>
      <c r="CI68" s="8">
        <v>0</v>
      </c>
      <c r="CJ68" s="8">
        <v>0</v>
      </c>
      <c r="CK68" s="8">
        <v>0</v>
      </c>
      <c r="CL68" s="8">
        <v>0</v>
      </c>
      <c r="CN68" s="8">
        <v>0</v>
      </c>
      <c r="CO68" s="8">
        <v>0</v>
      </c>
      <c r="CP68" s="8">
        <v>0</v>
      </c>
      <c r="CQ68" s="8">
        <f t="shared" si="13"/>
        <v>1903941.53</v>
      </c>
      <c r="CR68" s="8" t="s">
        <v>310</v>
      </c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</row>
    <row r="69" spans="1:108" ht="13.5" x14ac:dyDescent="0.25">
      <c r="A69" s="7" t="s">
        <v>83</v>
      </c>
      <c r="C69" s="7">
        <f>SUM(C58:C68)</f>
        <v>17250405.960000001</v>
      </c>
      <c r="D69" s="7">
        <f t="shared" ref="D69:BR69" si="14">SUM(D58:D68)</f>
        <v>14818956.359999999</v>
      </c>
      <c r="E69" s="7">
        <f t="shared" si="14"/>
        <v>235000</v>
      </c>
      <c r="F69" s="7">
        <f t="shared" si="14"/>
        <v>13497995.02</v>
      </c>
      <c r="G69" s="7">
        <f t="shared" si="14"/>
        <v>70000</v>
      </c>
      <c r="H69" s="7">
        <f t="shared" si="14"/>
        <v>100000</v>
      </c>
      <c r="I69" s="7">
        <f t="shared" si="14"/>
        <v>0</v>
      </c>
      <c r="J69" s="7">
        <f t="shared" si="14"/>
        <v>0</v>
      </c>
      <c r="K69" s="7">
        <f t="shared" si="14"/>
        <v>0</v>
      </c>
      <c r="L69" s="7">
        <f t="shared" si="14"/>
        <v>5000</v>
      </c>
      <c r="M69" s="7">
        <f>SUM(M58:M68)</f>
        <v>0</v>
      </c>
      <c r="N69" s="7">
        <f t="shared" si="14"/>
        <v>0</v>
      </c>
      <c r="O69" s="7"/>
      <c r="P69" s="7">
        <f t="shared" si="14"/>
        <v>200000</v>
      </c>
      <c r="Q69" s="7">
        <f t="shared" si="14"/>
        <v>0</v>
      </c>
      <c r="R69" s="7">
        <f t="shared" si="14"/>
        <v>50000</v>
      </c>
      <c r="S69" s="7">
        <f t="shared" si="14"/>
        <v>55000</v>
      </c>
      <c r="T69" s="7">
        <f t="shared" si="14"/>
        <v>15000</v>
      </c>
      <c r="U69" s="7">
        <f t="shared" si="14"/>
        <v>0</v>
      </c>
      <c r="V69" s="7">
        <f t="shared" si="14"/>
        <v>1238000</v>
      </c>
      <c r="W69" s="7">
        <f t="shared" si="14"/>
        <v>0</v>
      </c>
      <c r="X69" s="7">
        <f t="shared" si="14"/>
        <v>0</v>
      </c>
      <c r="Y69" s="7">
        <f t="shared" si="14"/>
        <v>480000</v>
      </c>
      <c r="Z69" s="7">
        <f t="shared" si="14"/>
        <v>716800</v>
      </c>
      <c r="AA69" s="7">
        <f t="shared" si="14"/>
        <v>0</v>
      </c>
      <c r="AB69" s="7">
        <f t="shared" si="14"/>
        <v>0</v>
      </c>
      <c r="AC69" s="7">
        <f t="shared" si="14"/>
        <v>0</v>
      </c>
      <c r="AD69" s="7">
        <f t="shared" si="14"/>
        <v>0</v>
      </c>
      <c r="AE69" s="7">
        <f t="shared" si="14"/>
        <v>200000</v>
      </c>
      <c r="AF69" s="7">
        <f t="shared" si="14"/>
        <v>0</v>
      </c>
      <c r="AG69" s="7">
        <f t="shared" si="14"/>
        <v>0</v>
      </c>
      <c r="AH69" s="7">
        <f t="shared" si="14"/>
        <v>0</v>
      </c>
      <c r="AI69" s="7">
        <f t="shared" si="14"/>
        <v>441928.57</v>
      </c>
      <c r="AJ69" s="7">
        <f t="shared" si="14"/>
        <v>360000</v>
      </c>
      <c r="AK69" s="7">
        <f t="shared" si="14"/>
        <v>0</v>
      </c>
      <c r="AL69" s="7">
        <f t="shared" si="14"/>
        <v>4500000</v>
      </c>
      <c r="AM69" s="7">
        <f t="shared" si="14"/>
        <v>200000</v>
      </c>
      <c r="AN69" s="7">
        <f t="shared" si="14"/>
        <v>9190318.8300000001</v>
      </c>
      <c r="AO69" s="7">
        <f t="shared" si="14"/>
        <v>0</v>
      </c>
      <c r="AP69" s="7">
        <f t="shared" si="14"/>
        <v>500000</v>
      </c>
      <c r="AQ69" s="7">
        <f t="shared" si="14"/>
        <v>0</v>
      </c>
      <c r="AR69" s="7">
        <f t="shared" si="14"/>
        <v>0</v>
      </c>
      <c r="AS69" s="7">
        <f t="shared" si="14"/>
        <v>0</v>
      </c>
      <c r="AT69" s="7">
        <f t="shared" si="14"/>
        <v>776000</v>
      </c>
      <c r="AU69" s="7">
        <f t="shared" si="14"/>
        <v>525000</v>
      </c>
      <c r="AV69" s="7">
        <f t="shared" si="14"/>
        <v>40000</v>
      </c>
      <c r="AW69" s="7">
        <f t="shared" si="14"/>
        <v>182510.8</v>
      </c>
      <c r="AX69" s="7">
        <f t="shared" si="14"/>
        <v>0</v>
      </c>
      <c r="AY69" s="7">
        <f t="shared" si="14"/>
        <v>456000</v>
      </c>
      <c r="AZ69" s="7">
        <f t="shared" si="14"/>
        <v>140000</v>
      </c>
      <c r="BA69" s="7">
        <f t="shared" si="14"/>
        <v>0</v>
      </c>
      <c r="BB69" s="7">
        <f t="shared" si="14"/>
        <v>0</v>
      </c>
      <c r="BC69" s="7">
        <f t="shared" si="14"/>
        <v>0</v>
      </c>
      <c r="BD69" s="7">
        <f t="shared" si="14"/>
        <v>1000000</v>
      </c>
      <c r="BE69" s="7">
        <f t="shared" si="14"/>
        <v>0</v>
      </c>
      <c r="BF69" s="7">
        <f t="shared" si="14"/>
        <v>0</v>
      </c>
      <c r="BG69" s="7">
        <f t="shared" si="14"/>
        <v>11790130.029999999</v>
      </c>
      <c r="BH69" s="7">
        <f t="shared" si="14"/>
        <v>1000000</v>
      </c>
      <c r="BI69" s="7">
        <f t="shared" si="14"/>
        <v>0</v>
      </c>
      <c r="BJ69" s="7">
        <f t="shared" si="14"/>
        <v>0</v>
      </c>
      <c r="BK69" s="7">
        <f t="shared" si="14"/>
        <v>0</v>
      </c>
      <c r="BL69" s="7">
        <f t="shared" si="14"/>
        <v>0</v>
      </c>
      <c r="BM69" s="7">
        <f t="shared" si="14"/>
        <v>0</v>
      </c>
      <c r="BN69" s="7">
        <f t="shared" si="14"/>
        <v>0</v>
      </c>
      <c r="BO69" s="7">
        <f t="shared" si="14"/>
        <v>0</v>
      </c>
      <c r="BP69" s="7">
        <f t="shared" si="14"/>
        <v>0</v>
      </c>
      <c r="BQ69" s="7">
        <f t="shared" si="14"/>
        <v>0</v>
      </c>
      <c r="BR69" s="7">
        <f t="shared" si="14"/>
        <v>8025148.3099999996</v>
      </c>
      <c r="BS69" s="7">
        <f t="shared" ref="BS69:CQ69" si="15">SUM(BS58:BS68)</f>
        <v>0</v>
      </c>
      <c r="BT69" s="7">
        <f t="shared" si="15"/>
        <v>0</v>
      </c>
      <c r="BU69" s="7">
        <f t="shared" si="15"/>
        <v>7616231.2300000004</v>
      </c>
      <c r="BV69" s="7">
        <f t="shared" si="15"/>
        <v>0</v>
      </c>
      <c r="BW69" s="7">
        <f t="shared" si="15"/>
        <v>0</v>
      </c>
      <c r="BX69" s="7">
        <f t="shared" si="15"/>
        <v>0</v>
      </c>
      <c r="BY69" s="7">
        <f t="shared" si="15"/>
        <v>0</v>
      </c>
      <c r="BZ69" s="7">
        <f t="shared" si="15"/>
        <v>53503500.899999999</v>
      </c>
      <c r="CA69" s="7">
        <f t="shared" si="15"/>
        <v>0</v>
      </c>
      <c r="CB69" s="7">
        <f t="shared" si="15"/>
        <v>0</v>
      </c>
      <c r="CC69" s="7">
        <f t="shared" si="15"/>
        <v>0</v>
      </c>
      <c r="CD69" s="7">
        <f t="shared" si="15"/>
        <v>0</v>
      </c>
      <c r="CE69" s="7">
        <f t="shared" si="15"/>
        <v>0</v>
      </c>
      <c r="CF69" s="7">
        <f t="shared" si="15"/>
        <v>0</v>
      </c>
      <c r="CG69" s="7">
        <f t="shared" si="15"/>
        <v>0</v>
      </c>
      <c r="CH69" s="7">
        <f t="shared" si="15"/>
        <v>0</v>
      </c>
      <c r="CI69" s="7">
        <f t="shared" si="15"/>
        <v>0</v>
      </c>
      <c r="CJ69" s="7">
        <f t="shared" si="15"/>
        <v>0</v>
      </c>
      <c r="CK69" s="7">
        <f t="shared" si="15"/>
        <v>0</v>
      </c>
      <c r="CL69" s="7">
        <f t="shared" si="15"/>
        <v>0</v>
      </c>
      <c r="CM69" s="7">
        <f t="shared" si="15"/>
        <v>0</v>
      </c>
      <c r="CN69" s="7">
        <f t="shared" si="15"/>
        <v>0</v>
      </c>
      <c r="CO69" s="7">
        <f t="shared" si="15"/>
        <v>0</v>
      </c>
      <c r="CP69" s="7">
        <f t="shared" si="15"/>
        <v>0</v>
      </c>
      <c r="CQ69" s="7">
        <f t="shared" si="15"/>
        <v>149178926.00999999</v>
      </c>
      <c r="CR69" s="7" t="s">
        <v>83</v>
      </c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</row>
    <row r="70" spans="1:108" ht="13.5" x14ac:dyDescent="0.25">
      <c r="A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</row>
    <row r="71" spans="1:108" ht="13.5" x14ac:dyDescent="0.25">
      <c r="A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</row>
    <row r="72" spans="1:108" ht="13.5" x14ac:dyDescent="0.25">
      <c r="C72" s="7" t="s">
        <v>314</v>
      </c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</row>
    <row r="73" spans="1:108" ht="13.5" x14ac:dyDescent="0.25">
      <c r="A73" s="7" t="s">
        <v>286</v>
      </c>
      <c r="B73" s="8" t="s">
        <v>287</v>
      </c>
      <c r="C73" s="8" t="s">
        <v>288</v>
      </c>
      <c r="CQ73" s="7" t="s">
        <v>83</v>
      </c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</row>
    <row r="74" spans="1:108" ht="13.5" x14ac:dyDescent="0.25">
      <c r="A74" s="7"/>
      <c r="C74" s="7" t="s">
        <v>289</v>
      </c>
      <c r="D74" s="7" t="s">
        <v>290</v>
      </c>
      <c r="E74" s="7">
        <v>21020101</v>
      </c>
      <c r="F74" s="7" t="s">
        <v>368</v>
      </c>
      <c r="G74" s="7">
        <v>22020101</v>
      </c>
      <c r="H74" s="7">
        <v>22020102</v>
      </c>
      <c r="I74" s="7">
        <v>22020103</v>
      </c>
      <c r="J74" s="7">
        <v>22020104</v>
      </c>
      <c r="K74" s="7">
        <v>22020201</v>
      </c>
      <c r="L74" s="7">
        <v>22020202</v>
      </c>
      <c r="M74" s="7">
        <v>22020203</v>
      </c>
      <c r="N74" s="7">
        <v>22020205</v>
      </c>
      <c r="O74" s="7">
        <v>22020208</v>
      </c>
      <c r="P74" s="7">
        <v>22020301</v>
      </c>
      <c r="Q74" s="7">
        <v>22020302</v>
      </c>
      <c r="R74" s="7">
        <v>22020303</v>
      </c>
      <c r="S74" s="7">
        <v>22020304</v>
      </c>
      <c r="T74" s="7">
        <v>22020305</v>
      </c>
      <c r="U74" s="7">
        <v>22020306</v>
      </c>
      <c r="V74" s="7">
        <v>22020307</v>
      </c>
      <c r="W74" s="7">
        <v>22020309</v>
      </c>
      <c r="X74" s="7">
        <v>22020310</v>
      </c>
      <c r="Y74" s="7">
        <v>22020311</v>
      </c>
      <c r="Z74" s="7">
        <v>22020401</v>
      </c>
      <c r="AA74" s="7">
        <v>22020402</v>
      </c>
      <c r="AB74" s="7">
        <v>22020403</v>
      </c>
      <c r="AC74" s="7">
        <v>22020404</v>
      </c>
      <c r="AD74" s="7">
        <v>22020405</v>
      </c>
      <c r="AE74" s="7">
        <v>22020406</v>
      </c>
      <c r="AF74" s="7">
        <v>22020407</v>
      </c>
      <c r="AG74" s="7">
        <v>22020412</v>
      </c>
      <c r="AH74" s="7">
        <v>22020413</v>
      </c>
      <c r="AI74" s="7">
        <v>22020501</v>
      </c>
      <c r="AJ74" s="7">
        <v>22020601</v>
      </c>
      <c r="AK74" s="7">
        <v>22020603</v>
      </c>
      <c r="AL74" s="7">
        <v>22020604</v>
      </c>
      <c r="AM74" s="7">
        <v>22020605</v>
      </c>
      <c r="AN74" s="7">
        <v>22020701</v>
      </c>
      <c r="AO74" s="7">
        <v>22020702</v>
      </c>
      <c r="AP74" s="7">
        <v>22020703</v>
      </c>
      <c r="AQ74" s="7">
        <v>22020706</v>
      </c>
      <c r="AR74" s="7">
        <v>22020707</v>
      </c>
      <c r="AS74" s="7">
        <v>22020708</v>
      </c>
      <c r="AT74" s="7">
        <v>22020801</v>
      </c>
      <c r="AU74" s="7">
        <v>22020802</v>
      </c>
      <c r="AV74" s="7">
        <v>22020803</v>
      </c>
      <c r="AW74" s="7">
        <v>22020901</v>
      </c>
      <c r="AX74" s="7">
        <v>22020903</v>
      </c>
      <c r="AY74" s="7">
        <v>22021001</v>
      </c>
      <c r="AZ74" s="7">
        <v>22021002</v>
      </c>
      <c r="BA74" s="7">
        <v>22021003</v>
      </c>
      <c r="BB74" s="7">
        <v>22021004</v>
      </c>
      <c r="BC74" s="7">
        <v>22021006</v>
      </c>
      <c r="BD74" s="7">
        <v>22021007</v>
      </c>
      <c r="BE74" s="7">
        <v>22021008</v>
      </c>
      <c r="BF74" s="7">
        <v>22021010</v>
      </c>
      <c r="BG74" s="7">
        <v>22040101</v>
      </c>
      <c r="BH74" s="7">
        <v>22060102</v>
      </c>
      <c r="BI74" s="7">
        <v>41030101</v>
      </c>
      <c r="BJ74" s="7" t="s">
        <v>291</v>
      </c>
      <c r="BK74" s="7">
        <v>23010101</v>
      </c>
      <c r="BL74" s="7">
        <v>23010104</v>
      </c>
      <c r="BM74" s="7">
        <v>23010105</v>
      </c>
      <c r="BN74" s="7">
        <v>23010112</v>
      </c>
      <c r="BO74" s="7">
        <v>23010113</v>
      </c>
      <c r="BP74" s="7">
        <v>23010119</v>
      </c>
      <c r="BQ74" s="7">
        <v>23010121</v>
      </c>
      <c r="BR74" s="7">
        <v>23010122</v>
      </c>
      <c r="BS74" s="7">
        <v>23010123</v>
      </c>
      <c r="BT74" s="7">
        <v>23010126</v>
      </c>
      <c r="BU74" s="7">
        <v>23010127</v>
      </c>
      <c r="BV74" s="7">
        <v>23010128</v>
      </c>
      <c r="BW74" s="7">
        <v>23010139</v>
      </c>
      <c r="BX74" s="7">
        <v>23020105</v>
      </c>
      <c r="BY74" s="7">
        <v>23020107</v>
      </c>
      <c r="BZ74" s="7">
        <v>23020113</v>
      </c>
      <c r="CA74" s="7">
        <v>23020114</v>
      </c>
      <c r="CB74" s="7">
        <v>23020124</v>
      </c>
      <c r="CC74" s="7">
        <v>23030102</v>
      </c>
      <c r="CD74" s="7">
        <v>23030103</v>
      </c>
      <c r="CE74" s="7">
        <v>23030104</v>
      </c>
      <c r="CF74" s="7">
        <v>23030112</v>
      </c>
      <c r="CG74" s="7">
        <v>23030113</v>
      </c>
      <c r="CH74" s="7">
        <v>23030117</v>
      </c>
      <c r="CI74" s="7">
        <v>23040101</v>
      </c>
      <c r="CJ74" s="7">
        <v>23040102</v>
      </c>
      <c r="CK74" s="7">
        <v>23040103</v>
      </c>
      <c r="CL74" s="7">
        <v>23050102</v>
      </c>
      <c r="CM74" s="7">
        <v>23050103</v>
      </c>
      <c r="CN74" s="7">
        <v>23050104</v>
      </c>
      <c r="CO74" s="7">
        <v>23050111</v>
      </c>
      <c r="CP74" s="7" t="s">
        <v>292</v>
      </c>
      <c r="CQ74" s="7"/>
      <c r="CR74" s="7">
        <v>43952</v>
      </c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</row>
    <row r="75" spans="1:108" ht="13.5" x14ac:dyDescent="0.25">
      <c r="A75" s="7" t="s">
        <v>294</v>
      </c>
      <c r="B75" s="8" t="s">
        <v>295</v>
      </c>
      <c r="C75" s="8">
        <v>3074189.5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25000</v>
      </c>
      <c r="M75" s="8">
        <v>0</v>
      </c>
      <c r="N75" s="8">
        <v>0</v>
      </c>
      <c r="O75" s="8">
        <v>80000</v>
      </c>
      <c r="P75" s="8">
        <v>180000</v>
      </c>
      <c r="Q75" s="8">
        <v>0</v>
      </c>
      <c r="R75" s="8">
        <v>40000</v>
      </c>
      <c r="S75" s="8">
        <v>50000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120000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8000000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514000</v>
      </c>
      <c r="AU75" s="8">
        <v>0</v>
      </c>
      <c r="AV75" s="8">
        <v>20000</v>
      </c>
      <c r="AW75" s="8">
        <v>0</v>
      </c>
      <c r="AX75" s="8">
        <v>0</v>
      </c>
      <c r="AY75" s="8">
        <v>385000</v>
      </c>
      <c r="AZ75" s="8">
        <v>203000</v>
      </c>
      <c r="BA75" s="8">
        <v>0</v>
      </c>
      <c r="BB75" s="8">
        <v>0</v>
      </c>
      <c r="BC75" s="8">
        <v>0</v>
      </c>
      <c r="BD75" s="8">
        <v>383000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0</v>
      </c>
      <c r="CE75" s="8">
        <v>0</v>
      </c>
      <c r="CF75" s="8">
        <v>0</v>
      </c>
      <c r="CG75" s="8">
        <v>0</v>
      </c>
      <c r="CH75" s="8">
        <v>0</v>
      </c>
      <c r="CI75" s="8">
        <v>0</v>
      </c>
      <c r="CJ75" s="8">
        <v>0</v>
      </c>
      <c r="CK75" s="8">
        <v>0</v>
      </c>
      <c r="CL75" s="8">
        <v>0</v>
      </c>
      <c r="CN75" s="8">
        <v>0</v>
      </c>
      <c r="CO75" s="8">
        <v>0</v>
      </c>
      <c r="CP75" s="8">
        <v>0</v>
      </c>
      <c r="CQ75" s="8">
        <f>SUM(C75:CP75)</f>
        <v>13074189.5</v>
      </c>
      <c r="CR75" s="8" t="s">
        <v>294</v>
      </c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</row>
    <row r="76" spans="1:108" ht="13.5" x14ac:dyDescent="0.25">
      <c r="A76" s="7" t="s">
        <v>357</v>
      </c>
      <c r="B76" s="7" t="s">
        <v>360</v>
      </c>
      <c r="C76" s="8">
        <v>291460.8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20000</v>
      </c>
      <c r="M76" s="8">
        <v>0</v>
      </c>
      <c r="N76" s="8">
        <v>0</v>
      </c>
      <c r="O76" s="8">
        <v>50000</v>
      </c>
      <c r="P76" s="8">
        <v>80000</v>
      </c>
      <c r="Q76" s="8">
        <v>0</v>
      </c>
      <c r="R76" s="8">
        <v>20000</v>
      </c>
      <c r="S76" s="8">
        <v>10000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40000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1000000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70000</v>
      </c>
      <c r="AU76" s="8">
        <v>0</v>
      </c>
      <c r="AV76" s="8">
        <v>0</v>
      </c>
      <c r="AW76" s="8">
        <v>0</v>
      </c>
      <c r="AX76" s="8">
        <v>0</v>
      </c>
      <c r="AY76" s="8">
        <v>60000</v>
      </c>
      <c r="AZ76" s="8">
        <v>20000</v>
      </c>
      <c r="BA76" s="8">
        <v>0</v>
      </c>
      <c r="BB76" s="8">
        <v>0</v>
      </c>
      <c r="BC76" s="8">
        <v>0</v>
      </c>
      <c r="BD76" s="8">
        <v>30000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0</v>
      </c>
      <c r="CA76" s="8">
        <v>0</v>
      </c>
      <c r="CB76" s="8">
        <v>0</v>
      </c>
      <c r="CC76" s="8">
        <v>0</v>
      </c>
      <c r="CD76" s="8">
        <v>0</v>
      </c>
      <c r="CE76" s="8">
        <v>0</v>
      </c>
      <c r="CF76" s="8">
        <v>0</v>
      </c>
      <c r="CO76" s="8">
        <v>0</v>
      </c>
      <c r="CP76" s="8">
        <v>0</v>
      </c>
      <c r="CQ76" s="8">
        <f t="shared" ref="CQ76:CQ78" si="16">SUM(C76:CP76)</f>
        <v>1691460.8</v>
      </c>
      <c r="CR76" s="8" t="s">
        <v>357</v>
      </c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</row>
    <row r="77" spans="1:108" ht="13.5" x14ac:dyDescent="0.25">
      <c r="A77" s="7" t="s">
        <v>296</v>
      </c>
      <c r="B77" s="8" t="s">
        <v>297</v>
      </c>
      <c r="C77" s="8">
        <v>266394.59999999998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15000</v>
      </c>
      <c r="M77" s="8">
        <v>0</v>
      </c>
      <c r="N77" s="8">
        <v>0</v>
      </c>
      <c r="P77" s="8">
        <v>50000</v>
      </c>
      <c r="Q77" s="8">
        <v>0</v>
      </c>
      <c r="R77" s="8">
        <v>10000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T77" s="8">
        <v>60000</v>
      </c>
      <c r="AU77" s="8">
        <v>0</v>
      </c>
      <c r="AV77" s="8">
        <v>0</v>
      </c>
      <c r="AW77" s="8">
        <v>0</v>
      </c>
      <c r="AX77" s="8">
        <v>0</v>
      </c>
      <c r="AY77" s="8">
        <v>30000</v>
      </c>
      <c r="AZ77" s="8">
        <v>25000</v>
      </c>
      <c r="BA77" s="8">
        <v>0</v>
      </c>
      <c r="BB77" s="8">
        <v>0</v>
      </c>
      <c r="BC77" s="8">
        <v>0</v>
      </c>
      <c r="BD77" s="8">
        <v>10000</v>
      </c>
      <c r="BE77" s="8">
        <v>0</v>
      </c>
      <c r="BG77" s="8">
        <v>0</v>
      </c>
      <c r="BH77" s="8">
        <v>0</v>
      </c>
      <c r="BK77" s="8">
        <v>0</v>
      </c>
      <c r="BL77" s="8">
        <v>0</v>
      </c>
      <c r="BM77" s="8">
        <v>0</v>
      </c>
      <c r="BN77" s="8">
        <v>0</v>
      </c>
      <c r="BO77" s="8">
        <v>0</v>
      </c>
      <c r="BP77" s="8">
        <v>0</v>
      </c>
      <c r="BQ77" s="8">
        <v>0</v>
      </c>
      <c r="BR77" s="8">
        <v>0</v>
      </c>
      <c r="BT77" s="8">
        <v>0</v>
      </c>
      <c r="BU77" s="8">
        <v>0</v>
      </c>
      <c r="BV77" s="8">
        <v>0</v>
      </c>
      <c r="BX77" s="8">
        <v>0</v>
      </c>
      <c r="BY77" s="8">
        <v>0</v>
      </c>
      <c r="BZ77" s="8">
        <v>0</v>
      </c>
      <c r="CA77" s="8">
        <v>0</v>
      </c>
      <c r="CC77" s="8">
        <v>0</v>
      </c>
      <c r="CD77" s="8">
        <v>0</v>
      </c>
      <c r="CE77" s="8">
        <v>0</v>
      </c>
      <c r="CF77" s="8">
        <v>0</v>
      </c>
      <c r="CG77" s="8">
        <v>0</v>
      </c>
      <c r="CI77" s="8">
        <v>0</v>
      </c>
      <c r="CJ77" s="8">
        <v>0</v>
      </c>
      <c r="CK77" s="8">
        <v>0</v>
      </c>
      <c r="CL77" s="8">
        <v>0</v>
      </c>
      <c r="CN77" s="8">
        <v>0</v>
      </c>
      <c r="CO77" s="8">
        <v>0</v>
      </c>
      <c r="CP77" s="8">
        <v>0</v>
      </c>
      <c r="CQ77" s="8">
        <f t="shared" si="16"/>
        <v>466394.6</v>
      </c>
      <c r="CR77" s="8" t="s">
        <v>296</v>
      </c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</row>
    <row r="78" spans="1:108" ht="13.5" x14ac:dyDescent="0.25">
      <c r="A78" s="7" t="s">
        <v>358</v>
      </c>
      <c r="B78" s="7" t="s">
        <v>361</v>
      </c>
      <c r="C78" s="8">
        <v>3305400.88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25000</v>
      </c>
      <c r="M78" s="8">
        <v>0</v>
      </c>
      <c r="N78" s="8">
        <v>0</v>
      </c>
      <c r="O78" s="8">
        <v>0</v>
      </c>
      <c r="P78" s="8">
        <v>80000</v>
      </c>
      <c r="Q78" s="8">
        <v>0</v>
      </c>
      <c r="R78" s="8">
        <v>10000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50000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435000</v>
      </c>
      <c r="AU78" s="8">
        <v>0</v>
      </c>
      <c r="AV78" s="8">
        <v>0</v>
      </c>
      <c r="AW78" s="8">
        <v>0</v>
      </c>
      <c r="AX78" s="8">
        <v>0</v>
      </c>
      <c r="AY78" s="8">
        <v>375000</v>
      </c>
      <c r="AZ78" s="8">
        <v>130000</v>
      </c>
      <c r="BA78" s="8">
        <v>0</v>
      </c>
      <c r="BB78" s="8">
        <v>0</v>
      </c>
      <c r="BC78" s="8">
        <v>0</v>
      </c>
      <c r="BD78" s="8">
        <v>215000</v>
      </c>
      <c r="BR78" s="8">
        <v>0</v>
      </c>
      <c r="CL78" s="8">
        <v>0</v>
      </c>
      <c r="CM78" s="8">
        <v>0</v>
      </c>
      <c r="CN78" s="8">
        <v>0</v>
      </c>
      <c r="CO78" s="8">
        <v>0</v>
      </c>
      <c r="CP78" s="8">
        <v>0</v>
      </c>
      <c r="CQ78" s="8">
        <f t="shared" si="16"/>
        <v>4625400.88</v>
      </c>
      <c r="CR78" s="8" t="s">
        <v>358</v>
      </c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</row>
    <row r="79" spans="1:108" ht="13.5" x14ac:dyDescent="0.25">
      <c r="A79" s="7" t="s">
        <v>298</v>
      </c>
      <c r="B79" s="8" t="s">
        <v>299</v>
      </c>
      <c r="C79" s="8">
        <v>1945051.56</v>
      </c>
      <c r="D79" s="8">
        <v>0</v>
      </c>
      <c r="E79" s="8">
        <v>0</v>
      </c>
      <c r="F79" s="8">
        <v>0</v>
      </c>
      <c r="G79" s="8">
        <v>410000</v>
      </c>
      <c r="H79" s="8">
        <v>270000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1686500</v>
      </c>
      <c r="W79" s="8">
        <v>0</v>
      </c>
      <c r="X79" s="8">
        <v>15000</v>
      </c>
      <c r="Y79" s="8">
        <v>0</v>
      </c>
      <c r="Z79" s="8">
        <v>38000</v>
      </c>
      <c r="AA79" s="8">
        <v>0</v>
      </c>
      <c r="AB79" s="8">
        <v>0</v>
      </c>
      <c r="AC79" s="8">
        <v>0</v>
      </c>
      <c r="AD79" s="8">
        <v>0</v>
      </c>
      <c r="AE79" s="8">
        <v>393000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88738.1</v>
      </c>
      <c r="AL79" s="8">
        <v>0</v>
      </c>
      <c r="AM79" s="8">
        <v>1076300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43750</v>
      </c>
      <c r="AU79" s="8">
        <v>380000</v>
      </c>
      <c r="AV79" s="8">
        <v>2500</v>
      </c>
      <c r="AW79" s="8">
        <v>0</v>
      </c>
      <c r="AY79" s="8">
        <v>257250</v>
      </c>
      <c r="AZ79" s="8">
        <v>93500</v>
      </c>
      <c r="BA79" s="8">
        <v>135000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0</v>
      </c>
      <c r="BO79" s="8">
        <v>0</v>
      </c>
      <c r="BP79" s="8">
        <v>0</v>
      </c>
      <c r="BQ79" s="8">
        <v>0</v>
      </c>
      <c r="BR79" s="8">
        <v>0</v>
      </c>
      <c r="BT79" s="8">
        <v>0</v>
      </c>
      <c r="BU79" s="8">
        <v>15232462.460000001</v>
      </c>
      <c r="BV79" s="8">
        <v>0</v>
      </c>
      <c r="BW79" s="8">
        <v>0</v>
      </c>
      <c r="BX79" s="8">
        <v>0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0</v>
      </c>
      <c r="CE79" s="8">
        <v>0</v>
      </c>
      <c r="CF79" s="8">
        <v>0</v>
      </c>
      <c r="CG79" s="8">
        <v>0</v>
      </c>
      <c r="CH79" s="8">
        <v>0</v>
      </c>
      <c r="CI79" s="8">
        <v>0</v>
      </c>
      <c r="CJ79" s="8">
        <v>0</v>
      </c>
      <c r="CK79" s="8">
        <v>0</v>
      </c>
      <c r="CL79" s="8">
        <v>0</v>
      </c>
      <c r="CM79" s="8">
        <v>0</v>
      </c>
      <c r="CN79" s="8">
        <v>0</v>
      </c>
      <c r="CO79" s="8">
        <v>0</v>
      </c>
      <c r="CP79" s="8">
        <v>0</v>
      </c>
      <c r="CQ79" s="8">
        <f t="shared" ref="CQ79:CQ85" si="17">SUM(C79:CP79)</f>
        <v>22067052.120000001</v>
      </c>
      <c r="CR79" s="8" t="s">
        <v>298</v>
      </c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</row>
    <row r="80" spans="1:108" ht="13.5" x14ac:dyDescent="0.25">
      <c r="A80" s="7" t="s">
        <v>300</v>
      </c>
      <c r="B80" s="8" t="s">
        <v>301</v>
      </c>
      <c r="C80" s="8">
        <v>816289.92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50000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20000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8">
        <v>10000</v>
      </c>
      <c r="AW80" s="8">
        <v>0</v>
      </c>
      <c r="AX80" s="8">
        <v>0</v>
      </c>
      <c r="AY80" s="8">
        <v>0</v>
      </c>
      <c r="AZ80" s="8">
        <v>0</v>
      </c>
      <c r="BA80" s="8">
        <v>0</v>
      </c>
      <c r="BB80" s="8">
        <v>0</v>
      </c>
      <c r="BC80" s="8">
        <v>0</v>
      </c>
      <c r="BD80" s="8">
        <v>0</v>
      </c>
      <c r="BE80" s="8">
        <v>0</v>
      </c>
      <c r="BG80" s="8">
        <v>0</v>
      </c>
      <c r="BH80" s="8">
        <v>0</v>
      </c>
      <c r="BI80" s="8">
        <v>0</v>
      </c>
      <c r="BJ80" s="8">
        <v>0</v>
      </c>
      <c r="BK80" s="8">
        <v>0</v>
      </c>
      <c r="BL80" s="8">
        <v>0</v>
      </c>
      <c r="BM80" s="8">
        <v>0</v>
      </c>
      <c r="BN80" s="8">
        <v>0</v>
      </c>
      <c r="BO80" s="8">
        <v>0</v>
      </c>
      <c r="BP80" s="8">
        <v>0</v>
      </c>
      <c r="BQ80" s="8">
        <v>0</v>
      </c>
      <c r="BR80" s="8">
        <v>0</v>
      </c>
      <c r="BT80" s="8">
        <v>0</v>
      </c>
      <c r="BV80" s="8">
        <v>0</v>
      </c>
      <c r="BX80" s="8">
        <v>0</v>
      </c>
      <c r="BY80" s="8">
        <v>0</v>
      </c>
      <c r="BZ80" s="8">
        <v>0</v>
      </c>
      <c r="CA80" s="8">
        <v>0</v>
      </c>
      <c r="CB80" s="8">
        <v>0</v>
      </c>
      <c r="CC80" s="8">
        <v>0</v>
      </c>
      <c r="CD80" s="8">
        <v>0</v>
      </c>
      <c r="CE80" s="8">
        <v>0</v>
      </c>
      <c r="CF80" s="8">
        <v>0</v>
      </c>
      <c r="CG80" s="8">
        <v>0</v>
      </c>
      <c r="CH80" s="8">
        <v>0</v>
      </c>
      <c r="CI80" s="8">
        <v>0</v>
      </c>
      <c r="CJ80" s="8">
        <v>0</v>
      </c>
      <c r="CK80" s="8">
        <v>0</v>
      </c>
      <c r="CL80" s="8">
        <v>0</v>
      </c>
      <c r="CM80" s="8">
        <v>0</v>
      </c>
      <c r="CN80" s="8">
        <v>0</v>
      </c>
      <c r="CO80" s="8">
        <v>0</v>
      </c>
      <c r="CP80" s="8">
        <v>0</v>
      </c>
      <c r="CQ80" s="8">
        <f t="shared" si="17"/>
        <v>896289.92</v>
      </c>
      <c r="CR80" s="8" t="s">
        <v>300</v>
      </c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</row>
    <row r="81" spans="1:108" ht="13.5" x14ac:dyDescent="0.25">
      <c r="A81" s="7" t="s">
        <v>302</v>
      </c>
      <c r="B81" s="8" t="s">
        <v>303</v>
      </c>
      <c r="C81" s="8">
        <v>6671194.6399999997</v>
      </c>
      <c r="D81" s="8">
        <v>0</v>
      </c>
      <c r="E81" s="8">
        <v>0</v>
      </c>
      <c r="F81" s="8">
        <v>31467959.989999998</v>
      </c>
      <c r="G81" s="8">
        <v>0</v>
      </c>
      <c r="H81" s="8">
        <v>46000</v>
      </c>
      <c r="I81" s="8">
        <v>0</v>
      </c>
      <c r="J81" s="8">
        <v>0</v>
      </c>
      <c r="K81" s="8">
        <v>0</v>
      </c>
      <c r="L81" s="8">
        <v>2000</v>
      </c>
      <c r="M81" s="8">
        <v>0</v>
      </c>
      <c r="N81" s="8">
        <v>5000</v>
      </c>
      <c r="O81" s="8">
        <v>0</v>
      </c>
      <c r="P81" s="8">
        <v>227500</v>
      </c>
      <c r="Q81" s="8">
        <v>0</v>
      </c>
      <c r="R81" s="8">
        <v>22500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930000</v>
      </c>
      <c r="AA81" s="8">
        <v>0</v>
      </c>
      <c r="AB81" s="8">
        <v>0</v>
      </c>
      <c r="AC81" s="8">
        <v>40000</v>
      </c>
      <c r="AD81" s="8">
        <v>11000</v>
      </c>
      <c r="AE81" s="8">
        <v>32500</v>
      </c>
      <c r="AF81" s="8">
        <v>0</v>
      </c>
      <c r="AG81" s="8">
        <v>0</v>
      </c>
      <c r="AH81" s="8">
        <v>0</v>
      </c>
      <c r="AI81" s="8">
        <v>0</v>
      </c>
      <c r="AJ81" s="8">
        <v>1970000</v>
      </c>
      <c r="AK81" s="8">
        <v>0</v>
      </c>
      <c r="AL81" s="8">
        <v>0</v>
      </c>
      <c r="AM81" s="8">
        <v>0</v>
      </c>
      <c r="AN81" s="8">
        <v>0</v>
      </c>
      <c r="AO81" s="8">
        <v>0</v>
      </c>
      <c r="AP81" s="8">
        <v>500000</v>
      </c>
      <c r="AQ81" s="8">
        <v>0</v>
      </c>
      <c r="AR81" s="8">
        <v>0</v>
      </c>
      <c r="AS81" s="8">
        <v>0</v>
      </c>
      <c r="AT81" s="8">
        <v>137550</v>
      </c>
      <c r="AU81" s="8">
        <v>46500</v>
      </c>
      <c r="AV81" s="8">
        <v>25000</v>
      </c>
      <c r="AW81" s="8">
        <v>0</v>
      </c>
      <c r="AX81" s="8">
        <v>0</v>
      </c>
      <c r="AY81" s="8">
        <v>49000</v>
      </c>
      <c r="AZ81" s="8">
        <v>0</v>
      </c>
      <c r="BA81" s="8">
        <v>0</v>
      </c>
      <c r="BB81" s="8">
        <v>0</v>
      </c>
      <c r="BC81" s="8">
        <v>0</v>
      </c>
      <c r="BD81" s="8">
        <v>750000</v>
      </c>
      <c r="BE81" s="8">
        <v>0</v>
      </c>
      <c r="BF81" s="8">
        <v>0</v>
      </c>
      <c r="BG81" s="8">
        <v>0</v>
      </c>
      <c r="BH81" s="8">
        <v>0</v>
      </c>
      <c r="BI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0</v>
      </c>
      <c r="BS81" s="8">
        <v>0</v>
      </c>
      <c r="BT81" s="8">
        <v>0</v>
      </c>
      <c r="BU81" s="8">
        <v>0</v>
      </c>
      <c r="BV81" s="8">
        <v>11000</v>
      </c>
      <c r="BW81" s="8">
        <v>0</v>
      </c>
      <c r="BX81" s="8">
        <v>0</v>
      </c>
      <c r="BY81" s="8">
        <v>0</v>
      </c>
      <c r="BZ81" s="8">
        <v>0</v>
      </c>
      <c r="CA81" s="8">
        <v>0</v>
      </c>
      <c r="CC81" s="8">
        <v>0</v>
      </c>
      <c r="CD81" s="8">
        <v>0</v>
      </c>
      <c r="CE81" s="8">
        <v>0</v>
      </c>
      <c r="CF81" s="8">
        <v>0</v>
      </c>
      <c r="CG81" s="8">
        <v>0</v>
      </c>
      <c r="CI81" s="8">
        <v>0</v>
      </c>
      <c r="CJ81" s="8">
        <v>0</v>
      </c>
      <c r="CK81" s="8">
        <v>0</v>
      </c>
      <c r="CL81" s="8">
        <v>0</v>
      </c>
      <c r="CN81" s="8">
        <v>0</v>
      </c>
      <c r="CO81" s="8">
        <v>0</v>
      </c>
      <c r="CP81" s="8">
        <v>0</v>
      </c>
      <c r="CQ81" s="8">
        <f t="shared" si="17"/>
        <v>42944704.629999995</v>
      </c>
      <c r="CR81" s="8" t="s">
        <v>302</v>
      </c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</row>
    <row r="82" spans="1:108" ht="13.5" x14ac:dyDescent="0.25">
      <c r="A82" s="7" t="s">
        <v>304</v>
      </c>
      <c r="B82" s="8" t="s">
        <v>305</v>
      </c>
      <c r="C82" s="8">
        <v>4553222.4800000004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5000</v>
      </c>
      <c r="P82" s="8">
        <v>259000</v>
      </c>
      <c r="Q82" s="8">
        <v>0</v>
      </c>
      <c r="R82" s="8">
        <v>0</v>
      </c>
      <c r="S82" s="8">
        <v>0</v>
      </c>
      <c r="T82" s="8">
        <v>223800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180000</v>
      </c>
      <c r="AA82" s="8">
        <v>0</v>
      </c>
      <c r="AB82" s="8">
        <v>0</v>
      </c>
      <c r="AC82" s="8">
        <v>110000</v>
      </c>
      <c r="AD82" s="8">
        <v>21000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8">
        <v>0</v>
      </c>
      <c r="AN82" s="8">
        <v>18940966.879999999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56000</v>
      </c>
      <c r="AU82" s="8">
        <v>0</v>
      </c>
      <c r="AV82" s="8">
        <v>85200</v>
      </c>
      <c r="AW82" s="8">
        <v>15025.4</v>
      </c>
      <c r="AX82" s="8">
        <v>0</v>
      </c>
      <c r="AY82" s="8">
        <v>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G82" s="8">
        <v>10796008.199999999</v>
      </c>
      <c r="BH82" s="8">
        <v>7000000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8">
        <v>0</v>
      </c>
      <c r="BO82" s="8">
        <v>0</v>
      </c>
      <c r="BP82" s="8">
        <v>0</v>
      </c>
      <c r="BQ82" s="8">
        <v>0</v>
      </c>
      <c r="BR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0</v>
      </c>
      <c r="CE82" s="8">
        <v>0</v>
      </c>
      <c r="CF82" s="8">
        <v>0</v>
      </c>
      <c r="CG82" s="8">
        <v>0</v>
      </c>
      <c r="CI82" s="8">
        <v>0</v>
      </c>
      <c r="CJ82" s="8">
        <v>0</v>
      </c>
      <c r="CK82" s="8">
        <v>0</v>
      </c>
      <c r="CL82" s="8">
        <v>0</v>
      </c>
      <c r="CM82" s="8">
        <v>0</v>
      </c>
      <c r="CN82" s="8">
        <v>0</v>
      </c>
      <c r="CO82" s="8">
        <v>0</v>
      </c>
      <c r="CP82" s="8">
        <v>0</v>
      </c>
      <c r="CQ82" s="8">
        <f t="shared" si="17"/>
        <v>42245222.959999993</v>
      </c>
      <c r="CR82" s="8" t="s">
        <v>304</v>
      </c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</row>
    <row r="83" spans="1:108" ht="13.5" x14ac:dyDescent="0.25">
      <c r="A83" s="7" t="s">
        <v>306</v>
      </c>
      <c r="B83" s="8" t="s">
        <v>307</v>
      </c>
      <c r="C83" s="8">
        <v>2666891.86</v>
      </c>
      <c r="D83" s="8">
        <v>34068086.149999999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5000</v>
      </c>
      <c r="M83" s="8">
        <v>0</v>
      </c>
      <c r="N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200000</v>
      </c>
      <c r="AF83" s="8">
        <v>0</v>
      </c>
      <c r="AG83" s="8">
        <v>0</v>
      </c>
      <c r="AH83" s="8">
        <v>0</v>
      </c>
      <c r="AI83" s="8">
        <v>406928.57</v>
      </c>
      <c r="AJ83" s="8">
        <v>0</v>
      </c>
      <c r="AK83" s="8">
        <v>0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T83" s="8">
        <v>70000</v>
      </c>
      <c r="AU83" s="8">
        <v>5000</v>
      </c>
      <c r="AV83" s="8">
        <v>10000</v>
      </c>
      <c r="AW83" s="8">
        <v>0</v>
      </c>
      <c r="AX83" s="8">
        <v>0</v>
      </c>
      <c r="AY83" s="8">
        <v>15000</v>
      </c>
      <c r="AZ83" s="8">
        <v>0</v>
      </c>
      <c r="BA83" s="8">
        <v>0</v>
      </c>
      <c r="BB83" s="8">
        <v>0</v>
      </c>
      <c r="BC83" s="8">
        <v>0</v>
      </c>
      <c r="BD83" s="8">
        <v>255000</v>
      </c>
      <c r="BE83" s="8">
        <v>0</v>
      </c>
      <c r="BF83" s="8">
        <v>0</v>
      </c>
      <c r="BG83" s="8">
        <v>0</v>
      </c>
      <c r="BH83" s="8">
        <v>0</v>
      </c>
      <c r="BI83" s="8">
        <v>0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T83" s="8">
        <v>0</v>
      </c>
      <c r="BV83" s="8">
        <v>0</v>
      </c>
      <c r="BX83" s="8">
        <v>0</v>
      </c>
      <c r="BY83" s="8">
        <v>0</v>
      </c>
      <c r="BZ83" s="8">
        <v>0</v>
      </c>
      <c r="CA83" s="8">
        <v>0</v>
      </c>
      <c r="CC83" s="8">
        <v>0</v>
      </c>
      <c r="CD83" s="8">
        <v>0</v>
      </c>
      <c r="CE83" s="8">
        <v>0</v>
      </c>
      <c r="CF83" s="8">
        <v>0</v>
      </c>
      <c r="CG83" s="8">
        <v>0</v>
      </c>
      <c r="CI83" s="8">
        <v>0</v>
      </c>
      <c r="CJ83" s="8">
        <v>0</v>
      </c>
      <c r="CK83" s="8">
        <v>0</v>
      </c>
      <c r="CL83" s="8">
        <v>0</v>
      </c>
      <c r="CN83" s="8">
        <v>0</v>
      </c>
      <c r="CO83" s="8">
        <v>0</v>
      </c>
      <c r="CP83" s="8">
        <v>0</v>
      </c>
      <c r="CQ83" s="8">
        <f t="shared" si="17"/>
        <v>37701906.579999998</v>
      </c>
      <c r="CR83" s="8" t="s">
        <v>306</v>
      </c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</row>
    <row r="84" spans="1:108" ht="13.5" x14ac:dyDescent="0.25">
      <c r="A84" s="7" t="s">
        <v>308</v>
      </c>
      <c r="B84" s="8" t="s">
        <v>309</v>
      </c>
      <c r="C84" s="8">
        <v>10430616.130000001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P84" s="8">
        <v>27040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888500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11000</v>
      </c>
      <c r="AU84" s="8">
        <v>0</v>
      </c>
      <c r="AV84" s="8">
        <v>4000</v>
      </c>
      <c r="AW84" s="8">
        <v>0</v>
      </c>
      <c r="AY84" s="8">
        <v>26460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G84" s="8">
        <v>0</v>
      </c>
      <c r="BH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39888392.219999999</v>
      </c>
      <c r="BS84" s="8">
        <v>0</v>
      </c>
      <c r="BT84" s="8">
        <v>0</v>
      </c>
      <c r="BU84" s="8">
        <v>0</v>
      </c>
      <c r="BV84" s="8">
        <v>0</v>
      </c>
      <c r="BW84" s="8">
        <v>0</v>
      </c>
      <c r="BX84" s="8">
        <v>0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0</v>
      </c>
      <c r="CE84" s="8">
        <v>0</v>
      </c>
      <c r="CF84" s="8">
        <v>0</v>
      </c>
      <c r="CG84" s="8">
        <v>0</v>
      </c>
      <c r="CI84" s="8">
        <v>0</v>
      </c>
      <c r="CJ84" s="8">
        <v>0</v>
      </c>
      <c r="CK84" s="8">
        <v>0</v>
      </c>
      <c r="CL84" s="8">
        <v>0</v>
      </c>
      <c r="CM84" s="8">
        <v>0</v>
      </c>
      <c r="CN84" s="8">
        <v>0</v>
      </c>
      <c r="CO84" s="8">
        <v>0</v>
      </c>
      <c r="CP84" s="8">
        <v>0</v>
      </c>
      <c r="CQ84" s="8">
        <f t="shared" si="17"/>
        <v>51276008.350000001</v>
      </c>
      <c r="CR84" s="8" t="s">
        <v>308</v>
      </c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</row>
    <row r="85" spans="1:108" ht="13.5" x14ac:dyDescent="0.25">
      <c r="A85" s="7" t="s">
        <v>310</v>
      </c>
      <c r="B85" s="8" t="s">
        <v>311</v>
      </c>
      <c r="C85" s="8">
        <v>4509972.2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3000</v>
      </c>
      <c r="M85" s="8">
        <v>0</v>
      </c>
      <c r="N85" s="8">
        <v>0</v>
      </c>
      <c r="P85" s="8">
        <v>1650</v>
      </c>
      <c r="Q85" s="8">
        <v>0</v>
      </c>
      <c r="R85" s="8">
        <v>0</v>
      </c>
      <c r="S85" s="8">
        <v>0</v>
      </c>
      <c r="T85" s="8">
        <v>19950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30000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544400</v>
      </c>
      <c r="AU85" s="8">
        <v>56000</v>
      </c>
      <c r="AV85" s="8">
        <v>0</v>
      </c>
      <c r="AW85" s="8">
        <v>0</v>
      </c>
      <c r="AX85" s="8">
        <v>0</v>
      </c>
      <c r="AY85" s="8">
        <v>0</v>
      </c>
      <c r="AZ85" s="8">
        <v>0</v>
      </c>
      <c r="BA85" s="8">
        <v>0</v>
      </c>
      <c r="BB85" s="8">
        <v>0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8">
        <v>0</v>
      </c>
      <c r="BM85" s="8">
        <v>0</v>
      </c>
      <c r="BN85" s="8">
        <v>0</v>
      </c>
      <c r="BO85" s="8">
        <v>0</v>
      </c>
      <c r="BP85" s="8">
        <v>0</v>
      </c>
      <c r="BQ85" s="8">
        <v>0</v>
      </c>
      <c r="BR85" s="8">
        <v>0</v>
      </c>
      <c r="BS85" s="8">
        <v>0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8">
        <v>0</v>
      </c>
      <c r="BZ85" s="8">
        <v>0</v>
      </c>
      <c r="CA85" s="8">
        <v>0</v>
      </c>
      <c r="CB85" s="8">
        <v>0</v>
      </c>
      <c r="CC85" s="8">
        <v>0</v>
      </c>
      <c r="CD85" s="8">
        <v>0</v>
      </c>
      <c r="CE85" s="8">
        <v>0</v>
      </c>
      <c r="CF85" s="8">
        <v>0</v>
      </c>
      <c r="CG85" s="8">
        <v>13470469.060000001</v>
      </c>
      <c r="CH85" s="8">
        <v>0</v>
      </c>
      <c r="CI85" s="8">
        <v>0</v>
      </c>
      <c r="CJ85" s="8">
        <v>0</v>
      </c>
      <c r="CK85" s="8">
        <v>0</v>
      </c>
      <c r="CL85" s="8">
        <v>0</v>
      </c>
      <c r="CN85" s="8">
        <v>0</v>
      </c>
      <c r="CO85" s="8">
        <v>0</v>
      </c>
      <c r="CP85" s="8">
        <v>0</v>
      </c>
      <c r="CQ85" s="8">
        <f t="shared" si="17"/>
        <v>18635441.260000002</v>
      </c>
      <c r="CR85" s="8" t="s">
        <v>310</v>
      </c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</row>
    <row r="86" spans="1:108" ht="13.5" x14ac:dyDescent="0.25">
      <c r="A86" s="7" t="s">
        <v>83</v>
      </c>
      <c r="C86" s="7">
        <f>SUM(C75:C85)</f>
        <v>38530684.57</v>
      </c>
      <c r="D86" s="7">
        <f t="shared" ref="D86:BR86" si="18">SUM(D75:D85)</f>
        <v>34068086.149999999</v>
      </c>
      <c r="E86" s="7">
        <f t="shared" si="18"/>
        <v>0</v>
      </c>
      <c r="F86" s="7">
        <f t="shared" si="18"/>
        <v>31467959.989999998</v>
      </c>
      <c r="G86" s="7">
        <f t="shared" si="18"/>
        <v>410000</v>
      </c>
      <c r="H86" s="7">
        <f t="shared" si="18"/>
        <v>316000</v>
      </c>
      <c r="I86" s="7">
        <f t="shared" si="18"/>
        <v>0</v>
      </c>
      <c r="J86" s="7">
        <f t="shared" si="18"/>
        <v>0</v>
      </c>
      <c r="K86" s="7">
        <f t="shared" si="18"/>
        <v>0</v>
      </c>
      <c r="L86" s="7">
        <f t="shared" si="18"/>
        <v>95000</v>
      </c>
      <c r="M86" s="7">
        <f>SUM(M75:M85)</f>
        <v>0</v>
      </c>
      <c r="N86" s="7">
        <f t="shared" si="18"/>
        <v>5000</v>
      </c>
      <c r="O86" s="7"/>
      <c r="P86" s="7">
        <f t="shared" si="18"/>
        <v>955190</v>
      </c>
      <c r="Q86" s="7">
        <f t="shared" si="18"/>
        <v>0</v>
      </c>
      <c r="R86" s="7">
        <f t="shared" si="18"/>
        <v>102500</v>
      </c>
      <c r="S86" s="7">
        <f t="shared" si="18"/>
        <v>60000</v>
      </c>
      <c r="T86" s="7">
        <f t="shared" si="18"/>
        <v>243750</v>
      </c>
      <c r="U86" s="7">
        <f t="shared" si="18"/>
        <v>0</v>
      </c>
      <c r="V86" s="7">
        <f t="shared" si="18"/>
        <v>2575000</v>
      </c>
      <c r="W86" s="7">
        <f t="shared" si="18"/>
        <v>0</v>
      </c>
      <c r="X86" s="7">
        <f t="shared" si="18"/>
        <v>15000</v>
      </c>
      <c r="Y86" s="7">
        <f t="shared" si="18"/>
        <v>0</v>
      </c>
      <c r="Z86" s="7">
        <f t="shared" si="18"/>
        <v>1388000</v>
      </c>
      <c r="AA86" s="7">
        <f t="shared" si="18"/>
        <v>0</v>
      </c>
      <c r="AB86" s="7">
        <f t="shared" si="18"/>
        <v>0</v>
      </c>
      <c r="AC86" s="7">
        <f t="shared" si="18"/>
        <v>170000</v>
      </c>
      <c r="AD86" s="7">
        <f t="shared" si="18"/>
        <v>32000</v>
      </c>
      <c r="AE86" s="7">
        <f t="shared" si="18"/>
        <v>625500</v>
      </c>
      <c r="AF86" s="7">
        <f t="shared" si="18"/>
        <v>0</v>
      </c>
      <c r="AG86" s="7">
        <f t="shared" si="18"/>
        <v>0</v>
      </c>
      <c r="AH86" s="7">
        <f t="shared" si="18"/>
        <v>0</v>
      </c>
      <c r="AI86" s="7">
        <f t="shared" si="18"/>
        <v>406928.57</v>
      </c>
      <c r="AJ86" s="7">
        <f t="shared" si="18"/>
        <v>1970000</v>
      </c>
      <c r="AK86" s="7">
        <f t="shared" si="18"/>
        <v>88738.1</v>
      </c>
      <c r="AL86" s="7">
        <f t="shared" si="18"/>
        <v>9000000</v>
      </c>
      <c r="AM86" s="7">
        <f t="shared" si="18"/>
        <v>1076300</v>
      </c>
      <c r="AN86" s="7">
        <f t="shared" si="18"/>
        <v>18940966.879999999</v>
      </c>
      <c r="AO86" s="7">
        <f t="shared" si="18"/>
        <v>0</v>
      </c>
      <c r="AP86" s="7">
        <f t="shared" si="18"/>
        <v>500000</v>
      </c>
      <c r="AQ86" s="7">
        <f t="shared" si="18"/>
        <v>0</v>
      </c>
      <c r="AR86" s="7">
        <f t="shared" si="18"/>
        <v>0</v>
      </c>
      <c r="AS86" s="7">
        <f t="shared" si="18"/>
        <v>0</v>
      </c>
      <c r="AT86" s="7">
        <f t="shared" si="18"/>
        <v>1941700</v>
      </c>
      <c r="AU86" s="7">
        <f t="shared" si="18"/>
        <v>487500</v>
      </c>
      <c r="AV86" s="7">
        <f t="shared" si="18"/>
        <v>156700</v>
      </c>
      <c r="AW86" s="7">
        <f t="shared" si="18"/>
        <v>15025.4</v>
      </c>
      <c r="AX86" s="7">
        <f t="shared" si="18"/>
        <v>0</v>
      </c>
      <c r="AY86" s="7">
        <f t="shared" si="18"/>
        <v>1197710</v>
      </c>
      <c r="AZ86" s="7">
        <f t="shared" si="18"/>
        <v>471500</v>
      </c>
      <c r="BA86" s="7">
        <f t="shared" si="18"/>
        <v>135000</v>
      </c>
      <c r="BB86" s="7">
        <f t="shared" si="18"/>
        <v>0</v>
      </c>
      <c r="BC86" s="7">
        <f t="shared" si="18"/>
        <v>0</v>
      </c>
      <c r="BD86" s="7">
        <f t="shared" si="18"/>
        <v>1643000</v>
      </c>
      <c r="BE86" s="7">
        <f t="shared" si="18"/>
        <v>0</v>
      </c>
      <c r="BF86" s="7">
        <f t="shared" si="18"/>
        <v>0</v>
      </c>
      <c r="BG86" s="7">
        <f t="shared" si="18"/>
        <v>10796008.199999999</v>
      </c>
      <c r="BH86" s="7">
        <f t="shared" si="18"/>
        <v>7000000</v>
      </c>
      <c r="BI86" s="7">
        <f t="shared" si="18"/>
        <v>0</v>
      </c>
      <c r="BJ86" s="7">
        <f t="shared" si="18"/>
        <v>0</v>
      </c>
      <c r="BK86" s="7">
        <f t="shared" si="18"/>
        <v>0</v>
      </c>
      <c r="BL86" s="7">
        <f t="shared" si="18"/>
        <v>0</v>
      </c>
      <c r="BM86" s="7">
        <f t="shared" si="18"/>
        <v>0</v>
      </c>
      <c r="BN86" s="7">
        <f t="shared" si="18"/>
        <v>0</v>
      </c>
      <c r="BO86" s="7">
        <f t="shared" si="18"/>
        <v>0</v>
      </c>
      <c r="BP86" s="7">
        <f t="shared" si="18"/>
        <v>0</v>
      </c>
      <c r="BQ86" s="7">
        <f t="shared" si="18"/>
        <v>0</v>
      </c>
      <c r="BR86" s="7">
        <f t="shared" si="18"/>
        <v>39888392.219999999</v>
      </c>
      <c r="BS86" s="7">
        <f t="shared" ref="BS86:CQ86" si="19">SUM(BS75:BS85)</f>
        <v>0</v>
      </c>
      <c r="BT86" s="7">
        <f t="shared" si="19"/>
        <v>0</v>
      </c>
      <c r="BU86" s="7">
        <f t="shared" si="19"/>
        <v>15232462.460000001</v>
      </c>
      <c r="BV86" s="7">
        <f t="shared" si="19"/>
        <v>11000</v>
      </c>
      <c r="BW86" s="7">
        <f t="shared" si="19"/>
        <v>0</v>
      </c>
      <c r="BX86" s="7">
        <f t="shared" si="19"/>
        <v>0</v>
      </c>
      <c r="BY86" s="7">
        <f t="shared" si="19"/>
        <v>0</v>
      </c>
      <c r="BZ86" s="7">
        <f t="shared" si="19"/>
        <v>0</v>
      </c>
      <c r="CA86" s="7">
        <f t="shared" si="19"/>
        <v>0</v>
      </c>
      <c r="CB86" s="7">
        <f t="shared" si="19"/>
        <v>0</v>
      </c>
      <c r="CC86" s="7">
        <f t="shared" si="19"/>
        <v>0</v>
      </c>
      <c r="CD86" s="7">
        <f t="shared" si="19"/>
        <v>0</v>
      </c>
      <c r="CE86" s="7">
        <f t="shared" si="19"/>
        <v>0</v>
      </c>
      <c r="CF86" s="7">
        <f t="shared" si="19"/>
        <v>0</v>
      </c>
      <c r="CG86" s="7">
        <f t="shared" si="19"/>
        <v>13470469.060000001</v>
      </c>
      <c r="CH86" s="7">
        <f t="shared" si="19"/>
        <v>0</v>
      </c>
      <c r="CI86" s="7">
        <f t="shared" si="19"/>
        <v>0</v>
      </c>
      <c r="CJ86" s="7">
        <f t="shared" si="19"/>
        <v>0</v>
      </c>
      <c r="CK86" s="7">
        <f t="shared" si="19"/>
        <v>0</v>
      </c>
      <c r="CL86" s="7">
        <f t="shared" si="19"/>
        <v>0</v>
      </c>
      <c r="CM86" s="7">
        <f t="shared" si="19"/>
        <v>0</v>
      </c>
      <c r="CN86" s="7">
        <f t="shared" si="19"/>
        <v>0</v>
      </c>
      <c r="CO86" s="7">
        <f t="shared" si="19"/>
        <v>0</v>
      </c>
      <c r="CP86" s="7">
        <f t="shared" si="19"/>
        <v>0</v>
      </c>
      <c r="CQ86" s="7">
        <f t="shared" si="19"/>
        <v>235624071.59999999</v>
      </c>
      <c r="CR86" s="7" t="s">
        <v>83</v>
      </c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</row>
    <row r="87" spans="1:108" ht="13.5" x14ac:dyDescent="0.25">
      <c r="A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</row>
    <row r="88" spans="1:108" ht="13.5" x14ac:dyDescent="0.25">
      <c r="A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</row>
    <row r="89" spans="1:108" ht="13.5" x14ac:dyDescent="0.25">
      <c r="A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</row>
    <row r="90" spans="1:108" ht="13.5" x14ac:dyDescent="0.25">
      <c r="C90" s="7" t="s">
        <v>315</v>
      </c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</row>
    <row r="91" spans="1:108" ht="13.5" x14ac:dyDescent="0.25">
      <c r="A91" s="7" t="s">
        <v>286</v>
      </c>
      <c r="B91" s="8" t="s">
        <v>287</v>
      </c>
      <c r="C91" s="8" t="s">
        <v>288</v>
      </c>
      <c r="CQ91" s="7" t="s">
        <v>83</v>
      </c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</row>
    <row r="92" spans="1:108" ht="13.5" x14ac:dyDescent="0.25">
      <c r="A92" s="7"/>
      <c r="C92" s="7" t="s">
        <v>289</v>
      </c>
      <c r="D92" s="7" t="s">
        <v>290</v>
      </c>
      <c r="E92" s="7">
        <v>21020101</v>
      </c>
      <c r="F92" s="7">
        <v>22010102</v>
      </c>
      <c r="G92" s="7">
        <v>22020101</v>
      </c>
      <c r="H92" s="7">
        <v>22020102</v>
      </c>
      <c r="I92" s="7">
        <v>22020103</v>
      </c>
      <c r="J92" s="7">
        <v>22020104</v>
      </c>
      <c r="K92" s="7">
        <v>22020201</v>
      </c>
      <c r="L92" s="7">
        <v>22020202</v>
      </c>
      <c r="M92" s="7">
        <v>22020203</v>
      </c>
      <c r="N92" s="7">
        <v>22020205</v>
      </c>
      <c r="O92" s="7">
        <v>22020208</v>
      </c>
      <c r="P92" s="7">
        <v>22020301</v>
      </c>
      <c r="Q92" s="7">
        <v>22020302</v>
      </c>
      <c r="R92" s="7">
        <v>22020303</v>
      </c>
      <c r="S92" s="7">
        <v>22020304</v>
      </c>
      <c r="T92" s="7">
        <v>22020305</v>
      </c>
      <c r="U92" s="7">
        <v>22020306</v>
      </c>
      <c r="V92" s="7">
        <v>22020307</v>
      </c>
      <c r="W92" s="7">
        <v>22020309</v>
      </c>
      <c r="X92" s="7">
        <v>22020310</v>
      </c>
      <c r="Y92" s="7">
        <v>22020311</v>
      </c>
      <c r="Z92" s="7">
        <v>22020401</v>
      </c>
      <c r="AA92" s="7">
        <v>22020402</v>
      </c>
      <c r="AB92" s="7">
        <v>22020403</v>
      </c>
      <c r="AC92" s="7">
        <v>22020404</v>
      </c>
      <c r="AD92" s="7">
        <v>22020405</v>
      </c>
      <c r="AE92" s="7">
        <v>22020406</v>
      </c>
      <c r="AF92" s="7">
        <v>22020407</v>
      </c>
      <c r="AG92" s="7">
        <v>22020412</v>
      </c>
      <c r="AH92" s="7">
        <v>22020413</v>
      </c>
      <c r="AI92" s="7">
        <v>22020501</v>
      </c>
      <c r="AJ92" s="7">
        <v>22020601</v>
      </c>
      <c r="AK92" s="7">
        <v>22020603</v>
      </c>
      <c r="AL92" s="7">
        <v>22020604</v>
      </c>
      <c r="AM92" s="7">
        <v>22020605</v>
      </c>
      <c r="AN92" s="7">
        <v>22020701</v>
      </c>
      <c r="AO92" s="7">
        <v>22020702</v>
      </c>
      <c r="AP92" s="7">
        <v>22020703</v>
      </c>
      <c r="AQ92" s="7">
        <v>22020706</v>
      </c>
      <c r="AR92" s="7">
        <v>22020707</v>
      </c>
      <c r="AS92" s="7">
        <v>22020708</v>
      </c>
      <c r="AT92" s="7">
        <v>22020801</v>
      </c>
      <c r="AU92" s="7">
        <v>22020802</v>
      </c>
      <c r="AV92" s="7">
        <v>22020803</v>
      </c>
      <c r="AW92" s="7">
        <v>22020901</v>
      </c>
      <c r="AX92" s="7">
        <v>22020903</v>
      </c>
      <c r="AY92" s="7">
        <v>22021001</v>
      </c>
      <c r="AZ92" s="7">
        <v>22021002</v>
      </c>
      <c r="BA92" s="7">
        <v>22021003</v>
      </c>
      <c r="BB92" s="7">
        <v>22021004</v>
      </c>
      <c r="BC92" s="7">
        <v>22021006</v>
      </c>
      <c r="BD92" s="7">
        <v>22021007</v>
      </c>
      <c r="BE92" s="7">
        <v>22021008</v>
      </c>
      <c r="BF92" s="7">
        <v>22021010</v>
      </c>
      <c r="BG92" s="7">
        <v>22040101</v>
      </c>
      <c r="BH92" s="7">
        <v>22060102</v>
      </c>
      <c r="BI92" s="7">
        <v>41030101</v>
      </c>
      <c r="BJ92" s="7" t="s">
        <v>291</v>
      </c>
      <c r="BK92" s="7">
        <v>23010101</v>
      </c>
      <c r="BL92" s="7">
        <v>23010104</v>
      </c>
      <c r="BM92" s="7">
        <v>23010105</v>
      </c>
      <c r="BN92" s="7">
        <v>23010112</v>
      </c>
      <c r="BO92" s="7">
        <v>23010113</v>
      </c>
      <c r="BP92" s="7">
        <v>23010119</v>
      </c>
      <c r="BQ92" s="7">
        <v>23010121</v>
      </c>
      <c r="BR92" s="7">
        <v>23010122</v>
      </c>
      <c r="BS92" s="7">
        <v>23010123</v>
      </c>
      <c r="BT92" s="7">
        <v>23010126</v>
      </c>
      <c r="BU92" s="7">
        <v>23010127</v>
      </c>
      <c r="BV92" s="7">
        <v>23010128</v>
      </c>
      <c r="BW92" s="7">
        <v>23010139</v>
      </c>
      <c r="BX92" s="7">
        <v>23020105</v>
      </c>
      <c r="BY92" s="7">
        <v>23020107</v>
      </c>
      <c r="BZ92" s="7">
        <v>23020113</v>
      </c>
      <c r="CA92" s="7">
        <v>23020114</v>
      </c>
      <c r="CB92" s="7">
        <v>23020124</v>
      </c>
      <c r="CC92" s="7">
        <v>23030102</v>
      </c>
      <c r="CD92" s="7">
        <v>23030103</v>
      </c>
      <c r="CE92" s="7">
        <v>23030104</v>
      </c>
      <c r="CF92" s="7">
        <v>23030112</v>
      </c>
      <c r="CG92" s="7">
        <v>23030113</v>
      </c>
      <c r="CH92" s="7">
        <v>23030117</v>
      </c>
      <c r="CI92" s="7">
        <v>23040101</v>
      </c>
      <c r="CJ92" s="7">
        <v>23040102</v>
      </c>
      <c r="CK92" s="7">
        <v>23040103</v>
      </c>
      <c r="CL92" s="7">
        <v>23050102</v>
      </c>
      <c r="CM92" s="7">
        <v>23050103</v>
      </c>
      <c r="CN92" s="7">
        <v>23050104</v>
      </c>
      <c r="CO92" s="7">
        <v>23050111</v>
      </c>
      <c r="CP92" s="7" t="s">
        <v>292</v>
      </c>
      <c r="CQ92" s="7"/>
      <c r="CR92" s="7" t="s">
        <v>138</v>
      </c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</row>
    <row r="93" spans="1:108" ht="13.5" x14ac:dyDescent="0.25">
      <c r="A93" s="7" t="s">
        <v>294</v>
      </c>
      <c r="B93" s="8" t="s">
        <v>295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112000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0</v>
      </c>
      <c r="AP93" s="8">
        <v>0</v>
      </c>
      <c r="AQ93" s="8">
        <v>0</v>
      </c>
      <c r="AR93" s="8">
        <v>0</v>
      </c>
      <c r="AS93" s="8">
        <v>0</v>
      </c>
      <c r="AT93" s="8">
        <v>10000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8">
        <v>0</v>
      </c>
      <c r="BA93" s="8">
        <v>0</v>
      </c>
      <c r="BB93" s="8">
        <v>0</v>
      </c>
      <c r="BC93" s="8">
        <v>0</v>
      </c>
      <c r="BD93" s="8">
        <v>0</v>
      </c>
      <c r="BE93" s="8">
        <v>0</v>
      </c>
      <c r="BF93" s="8">
        <v>0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8">
        <v>0</v>
      </c>
      <c r="BM93" s="8">
        <v>0</v>
      </c>
      <c r="BN93" s="8">
        <v>0</v>
      </c>
      <c r="BO93" s="8">
        <v>0</v>
      </c>
      <c r="BP93" s="8">
        <v>0</v>
      </c>
      <c r="BQ93" s="8">
        <v>0</v>
      </c>
      <c r="BR93" s="8">
        <v>0</v>
      </c>
      <c r="BS93" s="8">
        <v>0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8">
        <v>0</v>
      </c>
      <c r="CA93" s="8">
        <v>0</v>
      </c>
      <c r="CB93" s="8">
        <v>0</v>
      </c>
      <c r="CC93" s="8">
        <v>0</v>
      </c>
      <c r="CD93" s="8">
        <v>0</v>
      </c>
      <c r="CE93" s="8">
        <v>0</v>
      </c>
      <c r="CF93" s="8">
        <v>0</v>
      </c>
      <c r="CG93" s="8">
        <v>0</v>
      </c>
      <c r="CH93" s="8">
        <v>0</v>
      </c>
      <c r="CI93" s="8">
        <v>0</v>
      </c>
      <c r="CJ93" s="8">
        <v>0</v>
      </c>
      <c r="CK93" s="8">
        <v>0</v>
      </c>
      <c r="CL93" s="8">
        <v>0</v>
      </c>
      <c r="CN93" s="8">
        <v>0</v>
      </c>
      <c r="CO93" s="8">
        <v>0</v>
      </c>
      <c r="CP93" s="8">
        <v>0</v>
      </c>
      <c r="CQ93" s="8">
        <f>SUM(C93:CP93)</f>
        <v>122000</v>
      </c>
      <c r="CR93" s="8" t="s">
        <v>294</v>
      </c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</row>
    <row r="94" spans="1:108" ht="13.5" x14ac:dyDescent="0.25">
      <c r="A94" s="7" t="s">
        <v>357</v>
      </c>
      <c r="B94" s="7" t="s">
        <v>360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  <c r="AG94" s="8">
        <v>0</v>
      </c>
      <c r="AH94" s="8">
        <v>0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0</v>
      </c>
      <c r="AP94" s="8">
        <v>0</v>
      </c>
      <c r="AQ94" s="8">
        <v>0</v>
      </c>
      <c r="AR94" s="8">
        <v>0</v>
      </c>
      <c r="AS94" s="8">
        <v>0</v>
      </c>
      <c r="AT94" s="8">
        <v>0</v>
      </c>
      <c r="AU94" s="8">
        <v>0</v>
      </c>
      <c r="AV94" s="8">
        <v>0</v>
      </c>
      <c r="AW94" s="8">
        <v>0</v>
      </c>
      <c r="AX94" s="8">
        <v>0</v>
      </c>
      <c r="AY94" s="8">
        <v>0</v>
      </c>
      <c r="AZ94" s="8">
        <v>0</v>
      </c>
      <c r="BA94" s="8">
        <v>0</v>
      </c>
      <c r="BB94" s="8">
        <v>0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8">
        <v>0</v>
      </c>
      <c r="BN94" s="8">
        <v>0</v>
      </c>
      <c r="BO94" s="8">
        <v>0</v>
      </c>
      <c r="BP94" s="8">
        <v>0</v>
      </c>
      <c r="BQ94" s="8">
        <v>0</v>
      </c>
      <c r="BR94" s="8">
        <v>0</v>
      </c>
      <c r="BS94" s="8">
        <v>0</v>
      </c>
      <c r="BT94" s="8">
        <v>0</v>
      </c>
      <c r="BU94" s="8">
        <v>0</v>
      </c>
      <c r="BW94" s="8">
        <v>0</v>
      </c>
      <c r="BX94" s="8">
        <v>0</v>
      </c>
      <c r="CN94" s="8">
        <v>0</v>
      </c>
      <c r="CO94" s="8">
        <v>0</v>
      </c>
      <c r="CP94" s="8">
        <v>0</v>
      </c>
      <c r="CQ94" s="8">
        <f>SUM(C94:CP94)</f>
        <v>0</v>
      </c>
      <c r="CR94" s="8" t="s">
        <v>357</v>
      </c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</row>
    <row r="95" spans="1:108" ht="13.5" x14ac:dyDescent="0.25">
      <c r="A95" s="7" t="s">
        <v>296</v>
      </c>
      <c r="B95" s="8" t="s">
        <v>297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v>0</v>
      </c>
      <c r="AJ95" s="8">
        <v>0</v>
      </c>
      <c r="AK95" s="8">
        <v>0</v>
      </c>
      <c r="AL95" s="8">
        <v>0</v>
      </c>
      <c r="AM95" s="8">
        <v>0</v>
      </c>
      <c r="AN95" s="8">
        <v>0</v>
      </c>
      <c r="AO95" s="8">
        <v>0</v>
      </c>
      <c r="AP95" s="8">
        <v>0</v>
      </c>
      <c r="AQ95" s="8">
        <v>0</v>
      </c>
      <c r="AT95" s="8">
        <v>0</v>
      </c>
      <c r="AU95" s="8">
        <v>0</v>
      </c>
      <c r="AV95" s="8">
        <v>0</v>
      </c>
      <c r="AW95" s="8">
        <v>0</v>
      </c>
      <c r="AX95" s="8">
        <v>0</v>
      </c>
      <c r="AY95" s="8">
        <v>0</v>
      </c>
      <c r="AZ95" s="8">
        <v>0</v>
      </c>
      <c r="BA95" s="8">
        <v>0</v>
      </c>
      <c r="BB95" s="8">
        <v>0</v>
      </c>
      <c r="BC95" s="8">
        <v>0</v>
      </c>
      <c r="BD95" s="8">
        <v>0</v>
      </c>
      <c r="BE95" s="8">
        <v>0</v>
      </c>
      <c r="BG95" s="8">
        <v>0</v>
      </c>
      <c r="BH95" s="8">
        <v>0</v>
      </c>
      <c r="BK95" s="8">
        <v>0</v>
      </c>
      <c r="BL95" s="8">
        <v>0</v>
      </c>
      <c r="BM95" s="8">
        <v>0</v>
      </c>
      <c r="BN95" s="8">
        <v>0</v>
      </c>
      <c r="BO95" s="8">
        <v>0</v>
      </c>
      <c r="BP95" s="8">
        <v>0</v>
      </c>
      <c r="BQ95" s="8">
        <v>0</v>
      </c>
      <c r="BR95" s="8">
        <v>0</v>
      </c>
      <c r="BT95" s="8">
        <v>0</v>
      </c>
      <c r="BU95" s="8">
        <v>0</v>
      </c>
      <c r="BV95" s="8">
        <v>0</v>
      </c>
      <c r="BX95" s="8">
        <v>0</v>
      </c>
      <c r="BY95" s="8">
        <v>0</v>
      </c>
      <c r="BZ95" s="8">
        <v>0</v>
      </c>
      <c r="CA95" s="8">
        <v>0</v>
      </c>
      <c r="CC95" s="8">
        <v>0</v>
      </c>
      <c r="CD95" s="8">
        <v>0</v>
      </c>
      <c r="CE95" s="8">
        <v>0</v>
      </c>
      <c r="CF95" s="8">
        <v>0</v>
      </c>
      <c r="CG95" s="8">
        <v>0</v>
      </c>
      <c r="CI95" s="8">
        <v>0</v>
      </c>
      <c r="CJ95" s="8">
        <v>0</v>
      </c>
      <c r="CK95" s="8">
        <v>0</v>
      </c>
      <c r="CL95" s="8">
        <v>0</v>
      </c>
      <c r="CN95" s="8">
        <v>0</v>
      </c>
      <c r="CO95" s="8">
        <v>0</v>
      </c>
      <c r="CP95" s="8">
        <v>0</v>
      </c>
      <c r="CQ95" s="8">
        <f t="shared" ref="CQ95:CQ103" si="20">SUM(C95:CP95)</f>
        <v>0</v>
      </c>
      <c r="CR95" s="8" t="s">
        <v>296</v>
      </c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</row>
    <row r="96" spans="1:108" ht="13.5" x14ac:dyDescent="0.25">
      <c r="A96" s="7" t="s">
        <v>358</v>
      </c>
      <c r="B96" s="7" t="s">
        <v>361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0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0</v>
      </c>
      <c r="CE96" s="8">
        <v>0</v>
      </c>
      <c r="CF96" s="8">
        <v>0</v>
      </c>
      <c r="CG96" s="8">
        <v>0</v>
      </c>
      <c r="CH96" s="8">
        <v>0</v>
      </c>
      <c r="CI96" s="8">
        <v>0</v>
      </c>
      <c r="CJ96" s="8">
        <v>0</v>
      </c>
      <c r="CK96" s="8">
        <v>0</v>
      </c>
      <c r="CL96" s="8">
        <v>0</v>
      </c>
      <c r="CM96" s="8">
        <v>0</v>
      </c>
      <c r="CN96" s="8">
        <v>0</v>
      </c>
      <c r="CO96" s="8">
        <v>0</v>
      </c>
      <c r="CP96" s="8">
        <v>0</v>
      </c>
      <c r="CQ96" s="8">
        <f t="shared" si="20"/>
        <v>0</v>
      </c>
      <c r="CR96" s="8" t="s">
        <v>358</v>
      </c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</row>
    <row r="97" spans="1:108" ht="13.5" x14ac:dyDescent="0.25">
      <c r="A97" s="7" t="s">
        <v>298</v>
      </c>
      <c r="B97" s="8" t="s">
        <v>299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40000</v>
      </c>
      <c r="AA97" s="8">
        <v>0</v>
      </c>
      <c r="AB97" s="8">
        <v>0</v>
      </c>
      <c r="AC97" s="8">
        <v>0</v>
      </c>
      <c r="AD97" s="8">
        <v>10000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0</v>
      </c>
      <c r="AM97" s="8">
        <v>0</v>
      </c>
      <c r="AN97" s="8">
        <v>0</v>
      </c>
      <c r="AO97" s="8">
        <v>0</v>
      </c>
      <c r="AP97" s="8">
        <v>0</v>
      </c>
      <c r="AQ97" s="8">
        <v>0</v>
      </c>
      <c r="AR97" s="8">
        <v>0</v>
      </c>
      <c r="AS97" s="8">
        <v>0</v>
      </c>
      <c r="AT97" s="8">
        <v>10000</v>
      </c>
      <c r="AU97" s="8">
        <v>0</v>
      </c>
      <c r="AV97" s="8">
        <v>0</v>
      </c>
      <c r="AW97" s="8">
        <v>0</v>
      </c>
      <c r="AX97" s="8">
        <v>0</v>
      </c>
      <c r="AY97" s="8">
        <v>10000</v>
      </c>
      <c r="AZ97" s="8">
        <v>0</v>
      </c>
      <c r="BA97" s="8">
        <v>0</v>
      </c>
      <c r="BB97" s="8">
        <v>0</v>
      </c>
      <c r="BC97" s="8">
        <v>0</v>
      </c>
      <c r="BD97" s="8">
        <v>0</v>
      </c>
      <c r="BE97" s="8">
        <v>0</v>
      </c>
      <c r="BG97" s="8">
        <v>0</v>
      </c>
      <c r="BH97" s="8">
        <v>0</v>
      </c>
      <c r="BI97" s="8">
        <v>0</v>
      </c>
      <c r="BJ97" s="8">
        <v>0</v>
      </c>
      <c r="BK97" s="8">
        <v>0</v>
      </c>
      <c r="BL97" s="8">
        <v>0</v>
      </c>
      <c r="BM97" s="8">
        <v>0</v>
      </c>
      <c r="BN97" s="8">
        <v>0</v>
      </c>
      <c r="BO97" s="8">
        <v>0</v>
      </c>
      <c r="BP97" s="8">
        <v>0</v>
      </c>
      <c r="BQ97" s="8">
        <v>0</v>
      </c>
      <c r="BR97" s="8">
        <v>0</v>
      </c>
      <c r="BT97" s="8">
        <v>0</v>
      </c>
      <c r="BU97" s="8">
        <v>0</v>
      </c>
      <c r="BV97" s="8">
        <v>0</v>
      </c>
      <c r="BX97" s="8">
        <v>0</v>
      </c>
      <c r="BY97" s="8">
        <v>0</v>
      </c>
      <c r="BZ97" s="8">
        <v>64793279.280000001</v>
      </c>
      <c r="CA97" s="8">
        <v>0</v>
      </c>
      <c r="CC97" s="8">
        <v>0</v>
      </c>
      <c r="CD97" s="8">
        <v>0</v>
      </c>
      <c r="CE97" s="8">
        <v>0</v>
      </c>
      <c r="CF97" s="8">
        <v>0</v>
      </c>
      <c r="CG97" s="8">
        <v>0</v>
      </c>
      <c r="CI97" s="8">
        <v>0</v>
      </c>
      <c r="CJ97" s="8">
        <v>0</v>
      </c>
      <c r="CK97" s="8">
        <v>0</v>
      </c>
      <c r="CL97" s="8">
        <v>0</v>
      </c>
      <c r="CM97" s="8">
        <v>0</v>
      </c>
      <c r="CN97" s="8">
        <v>0</v>
      </c>
      <c r="CO97" s="8">
        <v>0</v>
      </c>
      <c r="CP97" s="8">
        <v>0</v>
      </c>
      <c r="CQ97" s="8">
        <f t="shared" si="20"/>
        <v>64863279.280000001</v>
      </c>
      <c r="CR97" s="8" t="s">
        <v>298</v>
      </c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</row>
    <row r="98" spans="1:108" ht="13.5" x14ac:dyDescent="0.25">
      <c r="A98" s="7" t="s">
        <v>300</v>
      </c>
      <c r="B98" s="8" t="s">
        <v>301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50000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T98" s="8">
        <v>0</v>
      </c>
      <c r="BV98" s="8">
        <v>0</v>
      </c>
      <c r="BX98" s="8">
        <v>0</v>
      </c>
      <c r="BY98" s="8">
        <v>0</v>
      </c>
      <c r="BZ98" s="8">
        <v>0</v>
      </c>
      <c r="CA98" s="8">
        <v>0</v>
      </c>
      <c r="CB98" s="8">
        <v>0</v>
      </c>
      <c r="CC98" s="8">
        <v>0</v>
      </c>
      <c r="CD98" s="8">
        <v>0</v>
      </c>
      <c r="CE98" s="8">
        <v>0</v>
      </c>
      <c r="CF98" s="8">
        <v>0</v>
      </c>
      <c r="CG98" s="8">
        <v>0</v>
      </c>
      <c r="CH98" s="8">
        <v>0</v>
      </c>
      <c r="CI98" s="8">
        <v>0</v>
      </c>
      <c r="CJ98" s="8">
        <v>0</v>
      </c>
      <c r="CK98" s="8">
        <v>0</v>
      </c>
      <c r="CL98" s="8">
        <v>0</v>
      </c>
      <c r="CM98" s="8">
        <v>0</v>
      </c>
      <c r="CN98" s="8">
        <v>0</v>
      </c>
      <c r="CO98" s="8">
        <v>0</v>
      </c>
      <c r="CP98" s="8">
        <v>0</v>
      </c>
      <c r="CQ98" s="8">
        <f t="shared" si="20"/>
        <v>50000</v>
      </c>
      <c r="CR98" s="8" t="s">
        <v>300</v>
      </c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</row>
    <row r="99" spans="1:108" ht="13.5" x14ac:dyDescent="0.25">
      <c r="A99" s="7" t="s">
        <v>302</v>
      </c>
      <c r="B99" s="8" t="s">
        <v>303</v>
      </c>
      <c r="C99" s="8">
        <v>0</v>
      </c>
      <c r="D99" s="8">
        <v>0</v>
      </c>
      <c r="E99" s="8">
        <v>70000</v>
      </c>
      <c r="F99" s="8">
        <v>200000</v>
      </c>
      <c r="G99" s="8">
        <v>0</v>
      </c>
      <c r="H99" s="8">
        <v>120000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5000</v>
      </c>
      <c r="O99" s="8">
        <v>0</v>
      </c>
      <c r="P99" s="8">
        <v>163900</v>
      </c>
      <c r="Q99" s="8">
        <v>0</v>
      </c>
      <c r="R99" s="8">
        <v>22500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320000</v>
      </c>
      <c r="AA99" s="8">
        <v>0</v>
      </c>
      <c r="AB99" s="8">
        <v>0</v>
      </c>
      <c r="AC99" s="8">
        <v>72500</v>
      </c>
      <c r="AD99" s="8">
        <v>10500</v>
      </c>
      <c r="AE99" s="8">
        <v>0</v>
      </c>
      <c r="AF99" s="8">
        <v>0</v>
      </c>
      <c r="AG99" s="8">
        <v>125000</v>
      </c>
      <c r="AH99" s="8">
        <v>0</v>
      </c>
      <c r="AI99" s="8">
        <v>0</v>
      </c>
      <c r="AJ99" s="8">
        <v>1930000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500000</v>
      </c>
      <c r="AQ99" s="8">
        <v>0</v>
      </c>
      <c r="AR99" s="8">
        <v>0</v>
      </c>
      <c r="AS99" s="8">
        <v>0</v>
      </c>
      <c r="AT99" s="8">
        <v>174071.43</v>
      </c>
      <c r="AU99" s="8">
        <v>65000</v>
      </c>
      <c r="AV99" s="8">
        <v>25500</v>
      </c>
      <c r="AW99" s="8">
        <v>0</v>
      </c>
      <c r="AX99" s="8">
        <v>0</v>
      </c>
      <c r="AY99" s="8">
        <v>19600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0</v>
      </c>
      <c r="CA99" s="8">
        <v>0</v>
      </c>
      <c r="CC99" s="8">
        <v>0</v>
      </c>
      <c r="CD99" s="8">
        <v>0</v>
      </c>
      <c r="CE99" s="8">
        <v>0</v>
      </c>
      <c r="CF99" s="8">
        <v>0</v>
      </c>
      <c r="CG99" s="8">
        <v>0</v>
      </c>
      <c r="CH99" s="8">
        <v>0</v>
      </c>
      <c r="CI99" s="8">
        <v>0</v>
      </c>
      <c r="CJ99" s="8">
        <v>0</v>
      </c>
      <c r="CK99" s="8">
        <v>0</v>
      </c>
      <c r="CL99" s="8">
        <v>0</v>
      </c>
      <c r="CN99" s="8">
        <v>0</v>
      </c>
      <c r="CO99" s="8">
        <v>0</v>
      </c>
      <c r="CP99" s="8">
        <v>0</v>
      </c>
      <c r="CQ99" s="8">
        <f t="shared" si="20"/>
        <v>3823571.43</v>
      </c>
      <c r="CR99" s="8" t="s">
        <v>302</v>
      </c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</row>
    <row r="100" spans="1:108" ht="13.5" x14ac:dyDescent="0.25">
      <c r="A100" s="7" t="s">
        <v>304</v>
      </c>
      <c r="B100" s="8" t="s">
        <v>305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221000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97000</v>
      </c>
      <c r="Q100" s="8">
        <v>0</v>
      </c>
      <c r="R100" s="8">
        <v>0</v>
      </c>
      <c r="S100" s="8">
        <v>0</v>
      </c>
      <c r="T100" s="8">
        <v>224000</v>
      </c>
      <c r="U100" s="8">
        <v>30000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137000</v>
      </c>
      <c r="AD100" s="8">
        <v>0</v>
      </c>
      <c r="AE100" s="8">
        <v>10000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122000</v>
      </c>
      <c r="AU100" s="8">
        <v>0</v>
      </c>
      <c r="AV100" s="8">
        <v>143000</v>
      </c>
      <c r="AW100" s="8">
        <v>78585.460000000006</v>
      </c>
      <c r="AX100" s="8">
        <v>0</v>
      </c>
      <c r="AY100" s="8">
        <v>0</v>
      </c>
      <c r="AZ100" s="8">
        <v>0</v>
      </c>
      <c r="BA100" s="8">
        <v>7500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14025400.57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0</v>
      </c>
      <c r="BR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0</v>
      </c>
      <c r="CA100" s="8">
        <v>0</v>
      </c>
      <c r="CC100" s="8">
        <v>0</v>
      </c>
      <c r="CD100" s="8">
        <v>0</v>
      </c>
      <c r="CE100" s="8">
        <v>0</v>
      </c>
      <c r="CF100" s="8">
        <v>0</v>
      </c>
      <c r="CG100" s="8">
        <v>0</v>
      </c>
      <c r="CI100" s="8">
        <v>0</v>
      </c>
      <c r="CJ100" s="8">
        <v>0</v>
      </c>
      <c r="CK100" s="8">
        <v>0</v>
      </c>
      <c r="CL100" s="8">
        <v>0</v>
      </c>
      <c r="CM100" s="8">
        <v>0</v>
      </c>
      <c r="CN100" s="8">
        <v>0</v>
      </c>
      <c r="CO100" s="8">
        <v>0</v>
      </c>
      <c r="CP100" s="8">
        <v>0</v>
      </c>
      <c r="CQ100" s="8">
        <f t="shared" si="20"/>
        <v>15095486.030000001</v>
      </c>
      <c r="CR100" s="8" t="s">
        <v>304</v>
      </c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</row>
    <row r="101" spans="1:108" ht="13.5" x14ac:dyDescent="0.25">
      <c r="A101" s="7" t="s">
        <v>306</v>
      </c>
      <c r="B101" s="8" t="s">
        <v>307</v>
      </c>
      <c r="C101" s="8">
        <v>0</v>
      </c>
      <c r="D101" s="8">
        <v>0</v>
      </c>
      <c r="E101" s="8">
        <v>95000</v>
      </c>
      <c r="F101" s="8">
        <v>0</v>
      </c>
      <c r="G101" s="8">
        <v>0</v>
      </c>
      <c r="H101" s="8">
        <v>30000</v>
      </c>
      <c r="I101" s="8">
        <v>0</v>
      </c>
      <c r="J101" s="8">
        <v>0</v>
      </c>
      <c r="K101" s="8">
        <v>0</v>
      </c>
      <c r="L101" s="8">
        <v>5000</v>
      </c>
      <c r="M101" s="8">
        <v>0</v>
      </c>
      <c r="N101" s="8">
        <v>0</v>
      </c>
      <c r="O101" s="8">
        <v>0</v>
      </c>
      <c r="P101" s="8">
        <v>3000</v>
      </c>
      <c r="Q101" s="8">
        <v>0</v>
      </c>
      <c r="R101" s="8">
        <v>0</v>
      </c>
      <c r="S101" s="8">
        <v>0</v>
      </c>
      <c r="T101" s="8">
        <v>152000</v>
      </c>
      <c r="U101" s="8">
        <v>0</v>
      </c>
      <c r="V101" s="8">
        <v>0</v>
      </c>
      <c r="W101" s="8">
        <v>0</v>
      </c>
      <c r="X101" s="8">
        <v>654765</v>
      </c>
      <c r="Y101" s="8">
        <v>1360000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200000</v>
      </c>
      <c r="AF101" s="8">
        <v>0</v>
      </c>
      <c r="AG101" s="8">
        <v>0</v>
      </c>
      <c r="AH101" s="8">
        <v>0</v>
      </c>
      <c r="AI101" s="8">
        <v>406928.57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S101" s="8">
        <v>0</v>
      </c>
      <c r="AT101" s="8">
        <v>60000</v>
      </c>
      <c r="AU101" s="8">
        <v>0</v>
      </c>
      <c r="AV101" s="8">
        <v>0</v>
      </c>
      <c r="AW101" s="8">
        <v>0</v>
      </c>
      <c r="AX101" s="8">
        <v>0</v>
      </c>
      <c r="AY101" s="8">
        <v>35000</v>
      </c>
      <c r="AZ101" s="8">
        <v>0</v>
      </c>
      <c r="BA101" s="8">
        <v>0</v>
      </c>
      <c r="BB101" s="8">
        <v>0</v>
      </c>
      <c r="BC101" s="8">
        <v>0</v>
      </c>
      <c r="BD101" s="8">
        <v>275000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0</v>
      </c>
      <c r="BR101" s="8">
        <v>0</v>
      </c>
      <c r="BT101" s="8">
        <v>0</v>
      </c>
      <c r="BV101" s="8">
        <v>0</v>
      </c>
      <c r="BX101" s="8">
        <v>0</v>
      </c>
      <c r="BY101" s="8">
        <v>0</v>
      </c>
      <c r="BZ101" s="8">
        <v>0</v>
      </c>
      <c r="CA101" s="8">
        <v>0</v>
      </c>
      <c r="CC101" s="8">
        <v>0</v>
      </c>
      <c r="CD101" s="8">
        <v>0</v>
      </c>
      <c r="CE101" s="8">
        <v>0</v>
      </c>
      <c r="CF101" s="8">
        <v>0</v>
      </c>
      <c r="CG101" s="8">
        <v>0</v>
      </c>
      <c r="CI101" s="8">
        <v>0</v>
      </c>
      <c r="CJ101" s="8">
        <v>0</v>
      </c>
      <c r="CK101" s="8">
        <v>0</v>
      </c>
      <c r="CL101" s="8">
        <v>0</v>
      </c>
      <c r="CM101" s="8">
        <v>0</v>
      </c>
      <c r="CN101" s="8">
        <v>0</v>
      </c>
      <c r="CO101" s="8">
        <v>0</v>
      </c>
      <c r="CP101" s="8">
        <v>0</v>
      </c>
      <c r="CQ101" s="8">
        <f t="shared" si="20"/>
        <v>3276693.57</v>
      </c>
      <c r="CR101" s="8" t="s">
        <v>306</v>
      </c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</row>
    <row r="102" spans="1:108" ht="13.5" x14ac:dyDescent="0.25">
      <c r="A102" s="7" t="s">
        <v>308</v>
      </c>
      <c r="B102" s="8" t="s">
        <v>309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4500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2315000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10000</v>
      </c>
      <c r="AU102" s="8">
        <v>0</v>
      </c>
      <c r="AV102" s="8">
        <v>0</v>
      </c>
      <c r="AW102" s="8">
        <v>0</v>
      </c>
      <c r="AX102" s="8">
        <v>0</v>
      </c>
      <c r="AY102" s="8">
        <v>11500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3927322.22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0</v>
      </c>
      <c r="CA102" s="8">
        <v>0</v>
      </c>
      <c r="CB102" s="8">
        <v>0</v>
      </c>
      <c r="CC102" s="8">
        <v>0</v>
      </c>
      <c r="CD102" s="8">
        <v>0</v>
      </c>
      <c r="CE102" s="8">
        <v>0</v>
      </c>
      <c r="CF102" s="8">
        <v>0</v>
      </c>
      <c r="CG102" s="8">
        <v>0</v>
      </c>
      <c r="CI102" s="8">
        <v>0</v>
      </c>
      <c r="CJ102" s="8">
        <v>0</v>
      </c>
      <c r="CK102" s="8">
        <v>0</v>
      </c>
      <c r="CL102" s="8">
        <v>0</v>
      </c>
      <c r="CM102" s="8">
        <v>0</v>
      </c>
      <c r="CN102" s="8">
        <v>0</v>
      </c>
      <c r="CO102" s="8">
        <v>0</v>
      </c>
      <c r="CP102" s="8">
        <v>0</v>
      </c>
      <c r="CQ102" s="8">
        <f t="shared" si="20"/>
        <v>6268322.2200000007</v>
      </c>
      <c r="CR102" s="8" t="s">
        <v>308</v>
      </c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</row>
    <row r="103" spans="1:108" ht="13.5" x14ac:dyDescent="0.25">
      <c r="A103" s="7" t="s">
        <v>310</v>
      </c>
      <c r="B103" s="8" t="s">
        <v>311</v>
      </c>
      <c r="C103" s="8">
        <v>11067.82</v>
      </c>
      <c r="D103" s="8">
        <v>0</v>
      </c>
      <c r="E103" s="8">
        <v>0</v>
      </c>
      <c r="F103" s="8">
        <v>0</v>
      </c>
      <c r="G103" s="8">
        <v>0</v>
      </c>
      <c r="H103" s="8">
        <v>5000</v>
      </c>
      <c r="I103" s="8">
        <v>0</v>
      </c>
      <c r="J103" s="8">
        <v>0</v>
      </c>
      <c r="K103" s="8">
        <v>0</v>
      </c>
      <c r="L103" s="8">
        <v>10000</v>
      </c>
      <c r="M103" s="8">
        <v>0</v>
      </c>
      <c r="N103" s="8">
        <v>0</v>
      </c>
      <c r="O103" s="8">
        <v>0</v>
      </c>
      <c r="P103" s="8">
        <v>5000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500000</v>
      </c>
      <c r="AA103" s="8">
        <v>0</v>
      </c>
      <c r="AB103" s="8">
        <v>0</v>
      </c>
      <c r="AC103" s="8">
        <v>0</v>
      </c>
      <c r="AD103" s="8">
        <v>25000</v>
      </c>
      <c r="AE103" s="8">
        <v>102000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10000</v>
      </c>
      <c r="AU103" s="8">
        <v>35000</v>
      </c>
      <c r="AV103" s="8">
        <v>165000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0</v>
      </c>
      <c r="BJ103" s="8">
        <v>0</v>
      </c>
      <c r="BK103" s="8">
        <v>0</v>
      </c>
      <c r="BL103" s="8">
        <v>0</v>
      </c>
      <c r="BM103" s="8">
        <v>0</v>
      </c>
      <c r="BN103" s="8">
        <v>0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0</v>
      </c>
      <c r="BY103" s="8">
        <v>0</v>
      </c>
      <c r="BZ103" s="8">
        <v>0</v>
      </c>
      <c r="CA103" s="8">
        <v>0</v>
      </c>
      <c r="CB103" s="8">
        <v>0</v>
      </c>
      <c r="CC103" s="8">
        <v>0</v>
      </c>
      <c r="CD103" s="8">
        <v>0</v>
      </c>
      <c r="CE103" s="8">
        <v>0</v>
      </c>
      <c r="CF103" s="8">
        <v>0</v>
      </c>
      <c r="CG103" s="8">
        <v>834500</v>
      </c>
      <c r="CH103" s="8">
        <v>0</v>
      </c>
      <c r="CI103" s="8">
        <v>0</v>
      </c>
      <c r="CJ103" s="8">
        <v>0</v>
      </c>
      <c r="CK103" s="8">
        <v>0</v>
      </c>
      <c r="CL103" s="8">
        <v>0</v>
      </c>
      <c r="CM103" s="8">
        <v>0</v>
      </c>
      <c r="CN103" s="8">
        <v>0</v>
      </c>
      <c r="CO103" s="8">
        <v>0</v>
      </c>
      <c r="CP103" s="8">
        <v>0</v>
      </c>
      <c r="CQ103" s="8">
        <f t="shared" si="20"/>
        <v>1702567.8199999998</v>
      </c>
      <c r="CR103" s="8" t="s">
        <v>310</v>
      </c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</row>
    <row r="104" spans="1:108" ht="13.5" x14ac:dyDescent="0.25">
      <c r="A104" s="7" t="s">
        <v>83</v>
      </c>
      <c r="C104" s="7">
        <f>SUM(C93:C103)</f>
        <v>11067.82</v>
      </c>
      <c r="D104" s="7">
        <f t="shared" ref="D104:BR104" si="21">SUM(D93:D103)</f>
        <v>0</v>
      </c>
      <c r="E104" s="7">
        <f t="shared" si="21"/>
        <v>165000</v>
      </c>
      <c r="F104" s="7">
        <f t="shared" si="21"/>
        <v>200000</v>
      </c>
      <c r="G104" s="7">
        <f t="shared" si="21"/>
        <v>0</v>
      </c>
      <c r="H104" s="7">
        <f t="shared" si="21"/>
        <v>488000</v>
      </c>
      <c r="I104" s="7">
        <f t="shared" si="21"/>
        <v>0</v>
      </c>
      <c r="J104" s="7">
        <f t="shared" si="21"/>
        <v>0</v>
      </c>
      <c r="K104" s="7">
        <f t="shared" si="21"/>
        <v>0</v>
      </c>
      <c r="L104" s="7">
        <f t="shared" si="21"/>
        <v>15000</v>
      </c>
      <c r="M104" s="7">
        <f>SUM(M93:M103)</f>
        <v>0</v>
      </c>
      <c r="N104" s="7">
        <f t="shared" si="21"/>
        <v>5000</v>
      </c>
      <c r="O104" s="7"/>
      <c r="P104" s="7">
        <f t="shared" si="21"/>
        <v>273400</v>
      </c>
      <c r="Q104" s="7">
        <f t="shared" si="21"/>
        <v>0</v>
      </c>
      <c r="R104" s="7">
        <f t="shared" si="21"/>
        <v>22500</v>
      </c>
      <c r="S104" s="7">
        <f t="shared" si="21"/>
        <v>0</v>
      </c>
      <c r="T104" s="7">
        <f t="shared" si="21"/>
        <v>376000</v>
      </c>
      <c r="U104" s="7">
        <f t="shared" si="21"/>
        <v>30000</v>
      </c>
      <c r="V104" s="7">
        <f t="shared" si="21"/>
        <v>2315000</v>
      </c>
      <c r="W104" s="7">
        <f t="shared" si="21"/>
        <v>0</v>
      </c>
      <c r="X104" s="7">
        <f t="shared" si="21"/>
        <v>654765</v>
      </c>
      <c r="Y104" s="7">
        <f t="shared" si="21"/>
        <v>1360000</v>
      </c>
      <c r="Z104" s="7">
        <f t="shared" si="21"/>
        <v>860000</v>
      </c>
      <c r="AA104" s="7">
        <f t="shared" si="21"/>
        <v>0</v>
      </c>
      <c r="AB104" s="7">
        <f t="shared" si="21"/>
        <v>0</v>
      </c>
      <c r="AC104" s="7">
        <f t="shared" si="21"/>
        <v>259500</v>
      </c>
      <c r="AD104" s="7">
        <f t="shared" si="21"/>
        <v>45500</v>
      </c>
      <c r="AE104" s="7">
        <f t="shared" si="21"/>
        <v>312000</v>
      </c>
      <c r="AF104" s="7">
        <f t="shared" si="21"/>
        <v>0</v>
      </c>
      <c r="AG104" s="7">
        <f t="shared" si="21"/>
        <v>125000</v>
      </c>
      <c r="AH104" s="7">
        <f t="shared" si="21"/>
        <v>0</v>
      </c>
      <c r="AI104" s="7">
        <f t="shared" si="21"/>
        <v>406928.57</v>
      </c>
      <c r="AJ104" s="7">
        <f t="shared" si="21"/>
        <v>1930000</v>
      </c>
      <c r="AK104" s="7">
        <f t="shared" si="21"/>
        <v>0</v>
      </c>
      <c r="AL104" s="7">
        <f t="shared" si="21"/>
        <v>0</v>
      </c>
      <c r="AM104" s="7">
        <f t="shared" si="21"/>
        <v>0</v>
      </c>
      <c r="AN104" s="7">
        <f t="shared" si="21"/>
        <v>0</v>
      </c>
      <c r="AO104" s="7">
        <f t="shared" si="21"/>
        <v>0</v>
      </c>
      <c r="AP104" s="7">
        <f t="shared" si="21"/>
        <v>500000</v>
      </c>
      <c r="AQ104" s="7">
        <f t="shared" si="21"/>
        <v>0</v>
      </c>
      <c r="AR104" s="7">
        <f t="shared" si="21"/>
        <v>0</v>
      </c>
      <c r="AS104" s="7">
        <f t="shared" si="21"/>
        <v>0</v>
      </c>
      <c r="AT104" s="7">
        <f t="shared" si="21"/>
        <v>396071.43</v>
      </c>
      <c r="AU104" s="7">
        <f t="shared" si="21"/>
        <v>100000</v>
      </c>
      <c r="AV104" s="7">
        <f t="shared" si="21"/>
        <v>333500</v>
      </c>
      <c r="AW104" s="7">
        <f t="shared" si="21"/>
        <v>78585.460000000006</v>
      </c>
      <c r="AX104" s="7">
        <f t="shared" si="21"/>
        <v>0</v>
      </c>
      <c r="AY104" s="7">
        <f t="shared" si="21"/>
        <v>76100</v>
      </c>
      <c r="AZ104" s="7">
        <f t="shared" si="21"/>
        <v>0</v>
      </c>
      <c r="BA104" s="7">
        <f t="shared" si="21"/>
        <v>7500</v>
      </c>
      <c r="BB104" s="7">
        <f t="shared" si="21"/>
        <v>0</v>
      </c>
      <c r="BC104" s="7">
        <f t="shared" si="21"/>
        <v>0</v>
      </c>
      <c r="BD104" s="7">
        <f t="shared" si="21"/>
        <v>275000</v>
      </c>
      <c r="BE104" s="7">
        <f t="shared" si="21"/>
        <v>0</v>
      </c>
      <c r="BF104" s="7">
        <f t="shared" si="21"/>
        <v>0</v>
      </c>
      <c r="BG104" s="7">
        <f t="shared" si="21"/>
        <v>14025400.57</v>
      </c>
      <c r="BH104" s="7">
        <f t="shared" si="21"/>
        <v>0</v>
      </c>
      <c r="BI104" s="7">
        <f t="shared" si="21"/>
        <v>0</v>
      </c>
      <c r="BJ104" s="7">
        <f t="shared" si="21"/>
        <v>0</v>
      </c>
      <c r="BK104" s="7">
        <f t="shared" si="21"/>
        <v>0</v>
      </c>
      <c r="BL104" s="7">
        <f t="shared" si="21"/>
        <v>0</v>
      </c>
      <c r="BM104" s="7">
        <f t="shared" si="21"/>
        <v>0</v>
      </c>
      <c r="BN104" s="7">
        <f t="shared" si="21"/>
        <v>0</v>
      </c>
      <c r="BO104" s="7">
        <f t="shared" si="21"/>
        <v>0</v>
      </c>
      <c r="BP104" s="7">
        <f t="shared" si="21"/>
        <v>0</v>
      </c>
      <c r="BQ104" s="7">
        <f t="shared" si="21"/>
        <v>0</v>
      </c>
      <c r="BR104" s="7">
        <f t="shared" si="21"/>
        <v>3927322.22</v>
      </c>
      <c r="BS104" s="7">
        <f t="shared" ref="BS104:CQ104" si="22">SUM(BS93:BS103)</f>
        <v>0</v>
      </c>
      <c r="BT104" s="7">
        <f t="shared" si="22"/>
        <v>0</v>
      </c>
      <c r="BU104" s="7">
        <f t="shared" si="22"/>
        <v>0</v>
      </c>
      <c r="BV104" s="7">
        <f t="shared" si="22"/>
        <v>0</v>
      </c>
      <c r="BW104" s="7">
        <f t="shared" si="22"/>
        <v>0</v>
      </c>
      <c r="BX104" s="7">
        <f t="shared" si="22"/>
        <v>0</v>
      </c>
      <c r="BY104" s="7">
        <f t="shared" si="22"/>
        <v>0</v>
      </c>
      <c r="BZ104" s="7">
        <f t="shared" si="22"/>
        <v>64793279.280000001</v>
      </c>
      <c r="CA104" s="7">
        <f t="shared" si="22"/>
        <v>0</v>
      </c>
      <c r="CB104" s="7">
        <f t="shared" si="22"/>
        <v>0</v>
      </c>
      <c r="CC104" s="7">
        <f t="shared" si="22"/>
        <v>0</v>
      </c>
      <c r="CD104" s="7">
        <f t="shared" si="22"/>
        <v>0</v>
      </c>
      <c r="CE104" s="7">
        <f t="shared" si="22"/>
        <v>0</v>
      </c>
      <c r="CF104" s="7">
        <f t="shared" si="22"/>
        <v>0</v>
      </c>
      <c r="CG104" s="7">
        <f t="shared" si="22"/>
        <v>834500</v>
      </c>
      <c r="CH104" s="7">
        <f t="shared" si="22"/>
        <v>0</v>
      </c>
      <c r="CI104" s="7">
        <f t="shared" si="22"/>
        <v>0</v>
      </c>
      <c r="CJ104" s="7">
        <f t="shared" si="22"/>
        <v>0</v>
      </c>
      <c r="CK104" s="7">
        <f t="shared" si="22"/>
        <v>0</v>
      </c>
      <c r="CL104" s="7">
        <f t="shared" si="22"/>
        <v>0</v>
      </c>
      <c r="CM104" s="7">
        <f t="shared" si="22"/>
        <v>0</v>
      </c>
      <c r="CN104" s="7">
        <f t="shared" si="22"/>
        <v>0</v>
      </c>
      <c r="CO104" s="7">
        <f t="shared" si="22"/>
        <v>0</v>
      </c>
      <c r="CP104" s="7">
        <f t="shared" si="22"/>
        <v>0</v>
      </c>
      <c r="CQ104" s="7">
        <f t="shared" si="22"/>
        <v>95201920.349999994</v>
      </c>
      <c r="CR104" s="7" t="s">
        <v>83</v>
      </c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</row>
    <row r="105" spans="1:108" ht="13.5" x14ac:dyDescent="0.25">
      <c r="A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 t="s">
        <v>376</v>
      </c>
      <c r="CQ105" s="7">
        <v>4177230.15</v>
      </c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</row>
    <row r="106" spans="1:108" ht="13.5" x14ac:dyDescent="0.25">
      <c r="A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>
        <f>SUM(CQ104:CQ105)</f>
        <v>99379150.5</v>
      </c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</row>
    <row r="107" spans="1:108" ht="13.5" x14ac:dyDescent="0.25">
      <c r="C107" s="7" t="s">
        <v>398</v>
      </c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</row>
    <row r="108" spans="1:108" ht="13.5" x14ac:dyDescent="0.25">
      <c r="A108" s="7" t="s">
        <v>286</v>
      </c>
      <c r="B108" s="8" t="s">
        <v>287</v>
      </c>
      <c r="C108" s="8" t="s">
        <v>288</v>
      </c>
      <c r="CQ108" s="7" t="s">
        <v>83</v>
      </c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</row>
    <row r="109" spans="1:108" ht="13.5" x14ac:dyDescent="0.25">
      <c r="A109" s="7"/>
      <c r="C109" s="7" t="s">
        <v>289</v>
      </c>
      <c r="D109" s="7" t="s">
        <v>290</v>
      </c>
      <c r="E109" s="7">
        <v>21020101</v>
      </c>
      <c r="F109" s="7">
        <v>22010102</v>
      </c>
      <c r="G109" s="7">
        <v>22020101</v>
      </c>
      <c r="H109" s="7">
        <v>22020102</v>
      </c>
      <c r="I109" s="7">
        <v>22020103</v>
      </c>
      <c r="J109" s="7">
        <v>22020104</v>
      </c>
      <c r="K109" s="7">
        <v>22020201</v>
      </c>
      <c r="L109" s="7">
        <v>22020202</v>
      </c>
      <c r="M109" s="7">
        <v>22020203</v>
      </c>
      <c r="N109" s="7">
        <v>22020205</v>
      </c>
      <c r="O109" s="7">
        <v>22020208</v>
      </c>
      <c r="P109" s="7">
        <v>22020301</v>
      </c>
      <c r="Q109" s="7">
        <v>22020302</v>
      </c>
      <c r="R109" s="7">
        <v>22020303</v>
      </c>
      <c r="S109" s="7">
        <v>22020304</v>
      </c>
      <c r="T109" s="7">
        <v>22020305</v>
      </c>
      <c r="U109" s="7">
        <v>22020306</v>
      </c>
      <c r="V109" s="7">
        <v>22020307</v>
      </c>
      <c r="W109" s="7">
        <v>22020309</v>
      </c>
      <c r="X109" s="7">
        <v>22020310</v>
      </c>
      <c r="Y109" s="7">
        <v>22020311</v>
      </c>
      <c r="Z109" s="7">
        <v>22020401</v>
      </c>
      <c r="AA109" s="7">
        <v>22020402</v>
      </c>
      <c r="AB109" s="7">
        <v>22020403</v>
      </c>
      <c r="AC109" s="7">
        <v>22020404</v>
      </c>
      <c r="AD109" s="7">
        <v>22020405</v>
      </c>
      <c r="AE109" s="7">
        <v>22020406</v>
      </c>
      <c r="AF109" s="7">
        <v>22020407</v>
      </c>
      <c r="AG109" s="7">
        <v>22020412</v>
      </c>
      <c r="AH109" s="7">
        <v>22020413</v>
      </c>
      <c r="AI109" s="7">
        <v>22020501</v>
      </c>
      <c r="AJ109" s="7">
        <v>22020601</v>
      </c>
      <c r="AK109" s="7">
        <v>22020603</v>
      </c>
      <c r="AL109" s="7">
        <v>22020604</v>
      </c>
      <c r="AM109" s="7">
        <v>22020605</v>
      </c>
      <c r="AN109" s="7">
        <v>22020701</v>
      </c>
      <c r="AO109" s="7">
        <v>22020702</v>
      </c>
      <c r="AP109" s="7">
        <v>22020703</v>
      </c>
      <c r="AQ109" s="7">
        <v>22020706</v>
      </c>
      <c r="AR109" s="7">
        <v>22020707</v>
      </c>
      <c r="AS109" s="7">
        <v>22020708</v>
      </c>
      <c r="AT109" s="7">
        <v>22020801</v>
      </c>
      <c r="AU109" s="7">
        <v>22020802</v>
      </c>
      <c r="AV109" s="7">
        <v>22020803</v>
      </c>
      <c r="AW109" s="7">
        <v>22020901</v>
      </c>
      <c r="AX109" s="7">
        <v>22020903</v>
      </c>
      <c r="AY109" s="7">
        <v>22021001</v>
      </c>
      <c r="AZ109" s="7">
        <v>22021002</v>
      </c>
      <c r="BA109" s="7">
        <v>22021003</v>
      </c>
      <c r="BB109" s="7">
        <v>22021004</v>
      </c>
      <c r="BC109" s="7">
        <v>22021006</v>
      </c>
      <c r="BD109" s="7">
        <v>22021007</v>
      </c>
      <c r="BE109" s="7">
        <v>22021008</v>
      </c>
      <c r="BF109" s="7">
        <v>22021010</v>
      </c>
      <c r="BG109" s="7">
        <v>22040101</v>
      </c>
      <c r="BH109" s="7">
        <v>22060102</v>
      </c>
      <c r="BI109" s="7">
        <v>41030101</v>
      </c>
      <c r="BJ109" s="7" t="s">
        <v>291</v>
      </c>
      <c r="BK109" s="7">
        <v>23010101</v>
      </c>
      <c r="BL109" s="7">
        <v>23010104</v>
      </c>
      <c r="BM109" s="7">
        <v>23010105</v>
      </c>
      <c r="BN109" s="7">
        <v>23010112</v>
      </c>
      <c r="BO109" s="7">
        <v>23010113</v>
      </c>
      <c r="BP109" s="7">
        <v>23010119</v>
      </c>
      <c r="BQ109" s="7">
        <v>23010121</v>
      </c>
      <c r="BR109" s="7">
        <v>23010122</v>
      </c>
      <c r="BS109" s="7">
        <v>23010123</v>
      </c>
      <c r="BT109" s="7">
        <v>23010126</v>
      </c>
      <c r="BU109" s="7">
        <v>23010127</v>
      </c>
      <c r="BV109" s="7">
        <v>23010128</v>
      </c>
      <c r="BW109" s="7">
        <v>23010139</v>
      </c>
      <c r="BX109" s="7">
        <v>23020105</v>
      </c>
      <c r="BY109" s="7">
        <v>23020107</v>
      </c>
      <c r="BZ109" s="7">
        <v>23020113</v>
      </c>
      <c r="CA109" s="7">
        <v>23020114</v>
      </c>
      <c r="CB109" s="7">
        <v>23020124</v>
      </c>
      <c r="CC109" s="7">
        <v>23030102</v>
      </c>
      <c r="CD109" s="7">
        <v>23030103</v>
      </c>
      <c r="CE109" s="7">
        <v>23030104</v>
      </c>
      <c r="CF109" s="7">
        <v>23030112</v>
      </c>
      <c r="CG109" s="7">
        <v>23030113</v>
      </c>
      <c r="CH109" s="7">
        <v>23030117</v>
      </c>
      <c r="CI109" s="7">
        <v>23040101</v>
      </c>
      <c r="CJ109" s="7">
        <v>23040102</v>
      </c>
      <c r="CK109" s="7">
        <v>23040103</v>
      </c>
      <c r="CL109" s="7">
        <v>23050102</v>
      </c>
      <c r="CM109" s="7">
        <v>23050103</v>
      </c>
      <c r="CN109" s="7">
        <v>23050104</v>
      </c>
      <c r="CO109" s="7">
        <v>23050111</v>
      </c>
      <c r="CP109" s="7" t="s">
        <v>292</v>
      </c>
      <c r="CQ109" s="7"/>
      <c r="CR109" s="7" t="s">
        <v>139</v>
      </c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</row>
    <row r="110" spans="1:108" ht="13.5" x14ac:dyDescent="0.25">
      <c r="A110" s="7" t="s">
        <v>294</v>
      </c>
      <c r="B110" s="8" t="s">
        <v>295</v>
      </c>
      <c r="C110" s="8">
        <v>3074189.5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5000</v>
      </c>
      <c r="M110" s="8">
        <v>0</v>
      </c>
      <c r="N110" s="8">
        <v>0</v>
      </c>
      <c r="P110" s="8">
        <v>240000</v>
      </c>
      <c r="Q110" s="8">
        <v>0</v>
      </c>
      <c r="R110" s="8">
        <v>50000</v>
      </c>
      <c r="S110" s="8">
        <v>10000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247000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  <c r="AH110" s="8">
        <v>0</v>
      </c>
      <c r="AI110" s="8">
        <v>0</v>
      </c>
      <c r="AJ110" s="8">
        <v>0</v>
      </c>
      <c r="AK110" s="8">
        <v>0</v>
      </c>
      <c r="AL110" s="8">
        <v>8000000</v>
      </c>
      <c r="AM110" s="8">
        <v>0</v>
      </c>
      <c r="AN110" s="8">
        <v>0</v>
      </c>
      <c r="AO110" s="8">
        <v>0</v>
      </c>
      <c r="AP110" s="8">
        <v>0</v>
      </c>
      <c r="AQ110" s="8">
        <v>0</v>
      </c>
      <c r="AR110" s="8">
        <v>0</v>
      </c>
      <c r="AS110" s="8">
        <v>0</v>
      </c>
      <c r="AT110" s="8">
        <v>618000</v>
      </c>
      <c r="AU110" s="8">
        <v>0</v>
      </c>
      <c r="AV110" s="8">
        <v>0</v>
      </c>
      <c r="AW110" s="8">
        <v>0</v>
      </c>
      <c r="AX110" s="8">
        <v>0</v>
      </c>
      <c r="AY110" s="8">
        <v>235000</v>
      </c>
      <c r="AZ110" s="8">
        <v>110000</v>
      </c>
      <c r="BA110" s="8">
        <v>0</v>
      </c>
      <c r="BB110" s="8">
        <v>0</v>
      </c>
      <c r="BC110" s="8">
        <v>0</v>
      </c>
      <c r="BD110" s="8">
        <v>485000</v>
      </c>
      <c r="BE110" s="8">
        <v>0</v>
      </c>
      <c r="BF110" s="8">
        <v>0</v>
      </c>
      <c r="BG110" s="8">
        <v>0</v>
      </c>
      <c r="BH110" s="8">
        <v>0</v>
      </c>
      <c r="BI110" s="8">
        <v>0</v>
      </c>
      <c r="BJ110" s="8">
        <v>0</v>
      </c>
      <c r="BK110" s="8">
        <v>0</v>
      </c>
      <c r="BL110" s="8">
        <v>0</v>
      </c>
      <c r="BM110" s="8">
        <v>0</v>
      </c>
      <c r="BN110" s="8">
        <v>0</v>
      </c>
      <c r="BO110" s="8">
        <v>0</v>
      </c>
      <c r="BP110" s="8">
        <v>0</v>
      </c>
      <c r="BQ110" s="8">
        <v>0</v>
      </c>
      <c r="BR110" s="8">
        <v>0</v>
      </c>
      <c r="BS110" s="8">
        <v>0</v>
      </c>
      <c r="BT110" s="8">
        <v>0</v>
      </c>
      <c r="BU110" s="8">
        <v>0</v>
      </c>
      <c r="BV110" s="8">
        <v>0</v>
      </c>
      <c r="BW110" s="8">
        <v>0</v>
      </c>
      <c r="BX110" s="8">
        <v>0</v>
      </c>
      <c r="BY110" s="8">
        <v>0</v>
      </c>
      <c r="BZ110" s="8">
        <v>0</v>
      </c>
      <c r="CA110" s="8">
        <v>0</v>
      </c>
      <c r="CB110" s="8">
        <v>0</v>
      </c>
      <c r="CC110" s="8">
        <v>0</v>
      </c>
      <c r="CD110" s="8">
        <v>0</v>
      </c>
      <c r="CE110" s="8">
        <v>0</v>
      </c>
      <c r="CF110" s="8">
        <v>0</v>
      </c>
      <c r="CG110" s="8">
        <v>0</v>
      </c>
      <c r="CH110" s="8">
        <v>0</v>
      </c>
      <c r="CI110" s="8">
        <v>0</v>
      </c>
      <c r="CJ110" s="8">
        <v>0</v>
      </c>
      <c r="CK110" s="8">
        <v>0</v>
      </c>
      <c r="CL110" s="8">
        <v>0</v>
      </c>
      <c r="CM110" s="8">
        <v>0</v>
      </c>
      <c r="CN110" s="8">
        <v>0</v>
      </c>
      <c r="CO110" s="8">
        <v>0</v>
      </c>
      <c r="CP110" s="8">
        <v>0</v>
      </c>
      <c r="CQ110" s="8">
        <f>SUM(C110:CP110)</f>
        <v>13074189.5</v>
      </c>
      <c r="CR110" s="8" t="s">
        <v>294</v>
      </c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</row>
    <row r="111" spans="1:108" ht="13.5" x14ac:dyDescent="0.25">
      <c r="A111" s="7" t="s">
        <v>357</v>
      </c>
      <c r="B111" s="8" t="s">
        <v>360</v>
      </c>
      <c r="C111" s="8">
        <v>291460.8</v>
      </c>
      <c r="P111" s="8">
        <v>110000</v>
      </c>
      <c r="R111" s="8">
        <v>30000</v>
      </c>
      <c r="S111" s="8">
        <v>10000</v>
      </c>
      <c r="AH111" s="8">
        <v>0</v>
      </c>
      <c r="AL111" s="8">
        <v>1000000</v>
      </c>
      <c r="AT111" s="8">
        <v>80000</v>
      </c>
      <c r="AY111" s="8">
        <v>40000</v>
      </c>
      <c r="AZ111" s="8">
        <v>50000</v>
      </c>
      <c r="BD111" s="8">
        <v>80000</v>
      </c>
      <c r="BE111" s="8">
        <v>0</v>
      </c>
      <c r="BF111" s="8">
        <v>0</v>
      </c>
      <c r="BG111" s="8">
        <v>0</v>
      </c>
      <c r="BH111" s="8">
        <v>0</v>
      </c>
      <c r="BI111" s="8">
        <v>0</v>
      </c>
      <c r="BJ111" s="8">
        <v>0</v>
      </c>
      <c r="BK111" s="8">
        <v>0</v>
      </c>
      <c r="BL111" s="8">
        <v>0</v>
      </c>
      <c r="BM111" s="8">
        <v>0</v>
      </c>
      <c r="BN111" s="8">
        <v>0</v>
      </c>
      <c r="BO111" s="8">
        <v>0</v>
      </c>
      <c r="BP111" s="8">
        <v>0</v>
      </c>
      <c r="BQ111" s="8">
        <v>0</v>
      </c>
      <c r="BR111" s="8">
        <v>0</v>
      </c>
      <c r="BS111" s="8">
        <v>0</v>
      </c>
      <c r="BT111" s="8">
        <v>0</v>
      </c>
      <c r="BU111" s="8">
        <v>0</v>
      </c>
      <c r="BV111" s="8">
        <v>0</v>
      </c>
      <c r="BW111" s="8">
        <v>0</v>
      </c>
      <c r="BX111" s="8">
        <v>0</v>
      </c>
      <c r="BY111" s="8">
        <v>0</v>
      </c>
      <c r="BZ111" s="8">
        <v>0</v>
      </c>
      <c r="CA111" s="8">
        <v>0</v>
      </c>
      <c r="CB111" s="8">
        <v>0</v>
      </c>
      <c r="CC111" s="8">
        <v>0</v>
      </c>
      <c r="CD111" s="8">
        <v>0</v>
      </c>
      <c r="CE111" s="8">
        <v>0</v>
      </c>
      <c r="CF111" s="8">
        <v>0</v>
      </c>
      <c r="CG111" s="8">
        <v>0</v>
      </c>
      <c r="CH111" s="8">
        <v>0</v>
      </c>
      <c r="CI111" s="8">
        <v>0</v>
      </c>
      <c r="CJ111" s="8">
        <v>0</v>
      </c>
      <c r="CK111" s="8">
        <v>0</v>
      </c>
      <c r="CL111" s="8">
        <v>0</v>
      </c>
      <c r="CM111" s="8">
        <v>0</v>
      </c>
      <c r="CN111" s="8">
        <v>0</v>
      </c>
      <c r="CO111" s="8">
        <v>0</v>
      </c>
      <c r="CP111" s="8">
        <v>0</v>
      </c>
      <c r="CQ111" s="8">
        <f>SUM(C111:CP111)</f>
        <v>1691460.8</v>
      </c>
      <c r="CR111" s="8" t="s">
        <v>357</v>
      </c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</row>
    <row r="112" spans="1:108" ht="13.5" x14ac:dyDescent="0.25">
      <c r="A112" s="7" t="s">
        <v>296</v>
      </c>
      <c r="B112" s="8" t="s">
        <v>297</v>
      </c>
      <c r="C112" s="8">
        <v>266394.59999999998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P112" s="8">
        <v>50000</v>
      </c>
      <c r="Q112" s="8">
        <v>0</v>
      </c>
      <c r="R112" s="8">
        <v>20000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0</v>
      </c>
      <c r="AN112" s="8">
        <v>0</v>
      </c>
      <c r="AO112" s="8">
        <v>0</v>
      </c>
      <c r="AP112" s="8">
        <v>0</v>
      </c>
      <c r="AQ112" s="8">
        <v>0</v>
      </c>
      <c r="AT112" s="8">
        <v>65000</v>
      </c>
      <c r="AU112" s="8">
        <v>0</v>
      </c>
      <c r="AV112" s="8">
        <v>0</v>
      </c>
      <c r="AW112" s="8">
        <v>0</v>
      </c>
      <c r="AX112" s="8">
        <v>0</v>
      </c>
      <c r="AY112" s="8">
        <v>40000</v>
      </c>
      <c r="AZ112" s="8">
        <v>0</v>
      </c>
      <c r="BA112" s="8">
        <v>0</v>
      </c>
      <c r="BB112" s="8">
        <v>0</v>
      </c>
      <c r="BC112" s="8">
        <v>0</v>
      </c>
      <c r="BD112" s="8">
        <v>25000</v>
      </c>
      <c r="BE112" s="8">
        <v>0</v>
      </c>
      <c r="BG112" s="8">
        <v>0</v>
      </c>
      <c r="BH112" s="8">
        <v>0</v>
      </c>
      <c r="BK112" s="8">
        <v>0</v>
      </c>
      <c r="BL112" s="8">
        <v>0</v>
      </c>
      <c r="BM112" s="8">
        <v>0</v>
      </c>
      <c r="BN112" s="8">
        <v>0</v>
      </c>
      <c r="BO112" s="8">
        <v>0</v>
      </c>
      <c r="BP112" s="8">
        <v>0</v>
      </c>
      <c r="BQ112" s="8">
        <v>0</v>
      </c>
      <c r="BR112" s="8">
        <v>0</v>
      </c>
      <c r="BS112" s="8">
        <v>0</v>
      </c>
      <c r="BT112" s="8">
        <v>0</v>
      </c>
      <c r="BU112" s="8">
        <v>0</v>
      </c>
      <c r="BV112" s="8">
        <v>0</v>
      </c>
      <c r="BW112" s="8">
        <v>0</v>
      </c>
      <c r="BX112" s="8">
        <v>0</v>
      </c>
      <c r="BY112" s="8">
        <v>0</v>
      </c>
      <c r="BZ112" s="8">
        <v>0</v>
      </c>
      <c r="CA112" s="8">
        <v>0</v>
      </c>
      <c r="CC112" s="8">
        <v>0</v>
      </c>
      <c r="CD112" s="8">
        <v>0</v>
      </c>
      <c r="CE112" s="8">
        <v>0</v>
      </c>
      <c r="CF112" s="8">
        <v>0</v>
      </c>
      <c r="CG112" s="8">
        <v>0</v>
      </c>
      <c r="CI112" s="8">
        <v>0</v>
      </c>
      <c r="CJ112" s="8">
        <v>0</v>
      </c>
      <c r="CK112" s="8">
        <v>0</v>
      </c>
      <c r="CL112" s="8">
        <v>0</v>
      </c>
      <c r="CM112" s="8">
        <v>0</v>
      </c>
      <c r="CN112" s="8">
        <v>0</v>
      </c>
      <c r="CO112" s="8">
        <v>0</v>
      </c>
      <c r="CP112" s="8">
        <v>0</v>
      </c>
      <c r="CQ112" s="8">
        <f t="shared" ref="CQ112:CQ120" si="23">SUM(C112:CP112)</f>
        <v>466394.6</v>
      </c>
      <c r="CR112" s="8" t="s">
        <v>296</v>
      </c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</row>
    <row r="113" spans="1:108" ht="13.5" x14ac:dyDescent="0.25">
      <c r="A113" s="7" t="s">
        <v>358</v>
      </c>
      <c r="B113" s="8" t="s">
        <v>361</v>
      </c>
      <c r="C113" s="8">
        <v>3305400.88</v>
      </c>
      <c r="O113" s="8">
        <v>0</v>
      </c>
      <c r="P113" s="8">
        <v>140000</v>
      </c>
      <c r="R113" s="8">
        <v>10000</v>
      </c>
      <c r="Z113" s="8">
        <v>120000</v>
      </c>
      <c r="AH113" s="8">
        <v>0</v>
      </c>
      <c r="AT113" s="8">
        <v>485000</v>
      </c>
      <c r="AY113" s="8">
        <v>215000</v>
      </c>
      <c r="AZ113" s="8">
        <v>95000</v>
      </c>
      <c r="BD113" s="8">
        <v>255000</v>
      </c>
      <c r="BE113" s="8">
        <v>0</v>
      </c>
      <c r="BF113" s="8">
        <v>0</v>
      </c>
      <c r="BG113" s="8">
        <v>0</v>
      </c>
      <c r="BH113" s="8">
        <v>0</v>
      </c>
      <c r="BI113" s="8">
        <v>0</v>
      </c>
      <c r="BJ113" s="8">
        <v>0</v>
      </c>
      <c r="BK113" s="8">
        <v>0</v>
      </c>
      <c r="BL113" s="8">
        <v>0</v>
      </c>
      <c r="BM113" s="8">
        <v>0</v>
      </c>
      <c r="BN113" s="8">
        <v>0</v>
      </c>
      <c r="BO113" s="8">
        <v>0</v>
      </c>
      <c r="BP113" s="8">
        <v>0</v>
      </c>
      <c r="BQ113" s="8">
        <v>0</v>
      </c>
      <c r="BR113" s="8">
        <v>0</v>
      </c>
      <c r="BS113" s="8">
        <v>0</v>
      </c>
      <c r="BT113" s="8">
        <v>0</v>
      </c>
      <c r="BU113" s="8">
        <v>0</v>
      </c>
      <c r="BV113" s="8">
        <v>0</v>
      </c>
      <c r="BW113" s="8">
        <v>0</v>
      </c>
      <c r="BX113" s="8">
        <v>0</v>
      </c>
      <c r="BY113" s="8">
        <v>0</v>
      </c>
      <c r="BZ113" s="8">
        <v>0</v>
      </c>
      <c r="CA113" s="8">
        <v>0</v>
      </c>
      <c r="CB113" s="8">
        <v>0</v>
      </c>
      <c r="CC113" s="8">
        <v>0</v>
      </c>
      <c r="CD113" s="8">
        <v>0</v>
      </c>
      <c r="CE113" s="8">
        <v>0</v>
      </c>
      <c r="CF113" s="8">
        <v>0</v>
      </c>
      <c r="CG113" s="8">
        <v>0</v>
      </c>
      <c r="CH113" s="8">
        <v>0</v>
      </c>
      <c r="CI113" s="8">
        <v>0</v>
      </c>
      <c r="CJ113" s="8">
        <v>0</v>
      </c>
      <c r="CK113" s="8">
        <v>0</v>
      </c>
      <c r="CL113" s="8">
        <v>0</v>
      </c>
      <c r="CM113" s="8">
        <v>0</v>
      </c>
      <c r="CN113" s="8">
        <v>0</v>
      </c>
      <c r="CO113" s="8">
        <v>0</v>
      </c>
      <c r="CP113" s="8">
        <v>0</v>
      </c>
      <c r="CQ113" s="8">
        <f t="shared" si="23"/>
        <v>4625400.88</v>
      </c>
      <c r="CR113" s="8" t="s">
        <v>358</v>
      </c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</row>
    <row r="114" spans="1:108" ht="13.5" x14ac:dyDescent="0.25">
      <c r="A114" s="7" t="s">
        <v>298</v>
      </c>
      <c r="B114" s="8" t="s">
        <v>299</v>
      </c>
      <c r="C114" s="8">
        <v>2091772.47</v>
      </c>
      <c r="D114" s="8">
        <v>0</v>
      </c>
      <c r="E114" s="8">
        <v>0</v>
      </c>
      <c r="F114" s="8">
        <v>0</v>
      </c>
      <c r="G114" s="8">
        <v>0</v>
      </c>
      <c r="H114" s="8">
        <v>15000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25000</v>
      </c>
      <c r="Z114" s="8">
        <v>19000</v>
      </c>
      <c r="AA114" s="8">
        <v>5000</v>
      </c>
      <c r="AB114" s="8">
        <v>5000</v>
      </c>
      <c r="AC114" s="8">
        <v>0</v>
      </c>
      <c r="AD114" s="8">
        <v>7000</v>
      </c>
      <c r="AE114" s="8">
        <v>0</v>
      </c>
      <c r="AF114" s="8">
        <v>0</v>
      </c>
      <c r="AG114" s="8">
        <v>0</v>
      </c>
      <c r="AH114" s="8">
        <v>0</v>
      </c>
      <c r="AI114" s="8">
        <v>0</v>
      </c>
      <c r="AJ114" s="8">
        <v>0</v>
      </c>
      <c r="AK114" s="8">
        <v>5000</v>
      </c>
      <c r="AL114" s="8">
        <v>0</v>
      </c>
      <c r="AM114" s="8">
        <v>0</v>
      </c>
      <c r="AN114" s="8">
        <v>0</v>
      </c>
      <c r="AO114" s="8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15000</v>
      </c>
      <c r="AU114" s="8">
        <v>0</v>
      </c>
      <c r="AV114" s="8">
        <v>0</v>
      </c>
      <c r="AW114" s="8">
        <v>0</v>
      </c>
      <c r="AX114" s="8">
        <v>0</v>
      </c>
      <c r="AY114" s="8">
        <v>8000</v>
      </c>
      <c r="AZ114" s="8">
        <v>0</v>
      </c>
      <c r="BA114" s="8">
        <v>0</v>
      </c>
      <c r="BB114" s="8">
        <v>5000</v>
      </c>
      <c r="BC114" s="8">
        <v>0</v>
      </c>
      <c r="BD114" s="8">
        <v>0</v>
      </c>
      <c r="BE114" s="8">
        <v>0</v>
      </c>
      <c r="BG114" s="8">
        <v>0</v>
      </c>
      <c r="BH114" s="8">
        <v>0</v>
      </c>
      <c r="BI114" s="8">
        <v>0</v>
      </c>
      <c r="BJ114" s="8">
        <v>0</v>
      </c>
      <c r="BK114" s="8">
        <v>0</v>
      </c>
      <c r="BL114" s="8">
        <v>0</v>
      </c>
      <c r="BM114" s="8">
        <v>0</v>
      </c>
      <c r="BN114" s="8">
        <v>0</v>
      </c>
      <c r="BO114" s="8">
        <v>0</v>
      </c>
      <c r="BP114" s="8">
        <v>0</v>
      </c>
      <c r="BQ114" s="8">
        <v>0</v>
      </c>
      <c r="BR114" s="8">
        <v>0</v>
      </c>
      <c r="BS114" s="8">
        <v>0</v>
      </c>
      <c r="BT114" s="8">
        <v>0</v>
      </c>
      <c r="BU114" s="8">
        <v>15232462.460000001</v>
      </c>
      <c r="BV114" s="8">
        <v>0</v>
      </c>
      <c r="BW114" s="8">
        <v>0</v>
      </c>
      <c r="BX114" s="8">
        <v>0</v>
      </c>
      <c r="BY114" s="8">
        <v>0</v>
      </c>
      <c r="BZ114" s="8">
        <v>146469609.38999999</v>
      </c>
      <c r="CA114" s="8">
        <v>0</v>
      </c>
      <c r="CC114" s="8">
        <v>0</v>
      </c>
      <c r="CD114" s="8">
        <v>0</v>
      </c>
      <c r="CE114" s="8">
        <v>0</v>
      </c>
      <c r="CF114" s="8">
        <v>0</v>
      </c>
      <c r="CG114" s="8">
        <v>0</v>
      </c>
      <c r="CI114" s="8">
        <v>0</v>
      </c>
      <c r="CJ114" s="8">
        <v>0</v>
      </c>
      <c r="CK114" s="8">
        <v>0</v>
      </c>
      <c r="CL114" s="8">
        <v>0</v>
      </c>
      <c r="CM114" s="8">
        <v>0</v>
      </c>
      <c r="CN114" s="8">
        <v>0</v>
      </c>
      <c r="CO114" s="8">
        <v>0</v>
      </c>
      <c r="CP114" s="8">
        <v>0</v>
      </c>
      <c r="CQ114" s="8">
        <f t="shared" si="23"/>
        <v>163902844.31999999</v>
      </c>
      <c r="CR114" s="8" t="s">
        <v>298</v>
      </c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</row>
    <row r="115" spans="1:108" ht="13.5" x14ac:dyDescent="0.25">
      <c r="A115" s="7" t="s">
        <v>300</v>
      </c>
      <c r="B115" s="8" t="s">
        <v>301</v>
      </c>
      <c r="C115" s="8">
        <v>914407.04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P115" s="8">
        <v>11000</v>
      </c>
      <c r="Q115" s="8">
        <v>0</v>
      </c>
      <c r="R115" s="8">
        <v>0</v>
      </c>
      <c r="S115" s="8">
        <v>0</v>
      </c>
      <c r="T115" s="8">
        <v>31000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4000</v>
      </c>
      <c r="AU115" s="8">
        <v>30000</v>
      </c>
      <c r="AV115" s="8">
        <v>5000</v>
      </c>
      <c r="AW115" s="8">
        <v>0</v>
      </c>
      <c r="AX115" s="8">
        <v>0</v>
      </c>
      <c r="AY115" s="8">
        <v>9000</v>
      </c>
      <c r="AZ115" s="8">
        <v>0</v>
      </c>
      <c r="BA115" s="8">
        <v>0</v>
      </c>
      <c r="BB115" s="8">
        <v>0</v>
      </c>
      <c r="BC115" s="8">
        <v>0</v>
      </c>
      <c r="BD115" s="8">
        <v>0</v>
      </c>
      <c r="BE115" s="8">
        <v>0</v>
      </c>
      <c r="BF115" s="8">
        <v>0</v>
      </c>
      <c r="BG115" s="8">
        <v>0</v>
      </c>
      <c r="BH115" s="8">
        <v>0</v>
      </c>
      <c r="BI115" s="8">
        <v>0</v>
      </c>
      <c r="BJ115" s="8">
        <v>0</v>
      </c>
      <c r="BK115" s="8">
        <v>0</v>
      </c>
      <c r="BL115" s="8">
        <v>0</v>
      </c>
      <c r="BM115" s="8">
        <v>0</v>
      </c>
      <c r="BN115" s="8">
        <v>0</v>
      </c>
      <c r="BO115" s="8">
        <v>0</v>
      </c>
      <c r="BP115" s="8">
        <v>0</v>
      </c>
      <c r="BQ115" s="8">
        <v>0</v>
      </c>
      <c r="BR115" s="8">
        <v>0</v>
      </c>
      <c r="BS115" s="8">
        <v>0</v>
      </c>
      <c r="BT115" s="8">
        <v>0</v>
      </c>
      <c r="BV115" s="8">
        <v>0</v>
      </c>
      <c r="BW115" s="8">
        <v>0</v>
      </c>
      <c r="BX115" s="8">
        <v>0</v>
      </c>
      <c r="BY115" s="8">
        <v>0</v>
      </c>
      <c r="BZ115" s="8">
        <v>0</v>
      </c>
      <c r="CA115" s="8">
        <v>0</v>
      </c>
      <c r="CB115" s="8">
        <v>0</v>
      </c>
      <c r="CC115" s="8">
        <v>0</v>
      </c>
      <c r="CD115" s="8">
        <v>0</v>
      </c>
      <c r="CE115" s="8">
        <v>0</v>
      </c>
      <c r="CF115" s="8">
        <v>0</v>
      </c>
      <c r="CG115" s="8">
        <v>0</v>
      </c>
      <c r="CH115" s="8">
        <v>0</v>
      </c>
      <c r="CI115" s="8">
        <v>0</v>
      </c>
      <c r="CJ115" s="8">
        <v>0</v>
      </c>
      <c r="CK115" s="8">
        <v>0</v>
      </c>
      <c r="CL115" s="8">
        <v>0</v>
      </c>
      <c r="CM115" s="8">
        <v>0</v>
      </c>
      <c r="CN115" s="8">
        <v>0</v>
      </c>
      <c r="CO115" s="8">
        <v>0</v>
      </c>
      <c r="CP115" s="8">
        <v>0</v>
      </c>
      <c r="CQ115" s="8">
        <f t="shared" si="23"/>
        <v>1004407.04</v>
      </c>
      <c r="CR115" s="8" t="s">
        <v>300</v>
      </c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</row>
    <row r="116" spans="1:108" ht="13.5" x14ac:dyDescent="0.25">
      <c r="A116" s="7" t="s">
        <v>302</v>
      </c>
      <c r="B116" s="8" t="s">
        <v>303</v>
      </c>
      <c r="C116" s="8">
        <v>7040778.3799999999</v>
      </c>
      <c r="D116" s="8">
        <v>0</v>
      </c>
      <c r="E116" s="8">
        <v>360000</v>
      </c>
      <c r="F116" s="8">
        <v>34170614.68</v>
      </c>
      <c r="G116" s="8">
        <v>0</v>
      </c>
      <c r="H116" s="8">
        <v>18000</v>
      </c>
      <c r="I116" s="8">
        <v>0</v>
      </c>
      <c r="J116" s="8">
        <v>0</v>
      </c>
      <c r="K116" s="8">
        <v>0</v>
      </c>
      <c r="L116" s="8">
        <v>2000</v>
      </c>
      <c r="M116" s="8">
        <v>0</v>
      </c>
      <c r="N116" s="8">
        <v>5000</v>
      </c>
      <c r="P116" s="8">
        <v>216900</v>
      </c>
      <c r="Q116" s="8">
        <v>0</v>
      </c>
      <c r="R116" s="8">
        <v>22500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510000</v>
      </c>
      <c r="AA116" s="8">
        <v>0</v>
      </c>
      <c r="AB116" s="8">
        <v>0</v>
      </c>
      <c r="AC116" s="8">
        <v>39500</v>
      </c>
      <c r="AD116" s="8">
        <v>0</v>
      </c>
      <c r="AE116" s="8">
        <v>3000</v>
      </c>
      <c r="AF116" s="8">
        <v>0</v>
      </c>
      <c r="AG116" s="8">
        <v>0</v>
      </c>
      <c r="AH116" s="8">
        <v>0</v>
      </c>
      <c r="AI116" s="8">
        <v>0</v>
      </c>
      <c r="AJ116" s="8">
        <v>8202850</v>
      </c>
      <c r="AK116" s="8">
        <v>0</v>
      </c>
      <c r="AL116" s="8">
        <v>0</v>
      </c>
      <c r="AM116" s="8">
        <v>0</v>
      </c>
      <c r="AN116" s="8">
        <v>0</v>
      </c>
      <c r="AO116" s="8">
        <v>0</v>
      </c>
      <c r="AP116" s="8">
        <v>1000000</v>
      </c>
      <c r="AQ116" s="8">
        <v>0</v>
      </c>
      <c r="AS116" s="8">
        <v>0</v>
      </c>
      <c r="AT116" s="8">
        <v>162700</v>
      </c>
      <c r="AU116" s="8">
        <v>35000</v>
      </c>
      <c r="AV116" s="8">
        <v>28600</v>
      </c>
      <c r="AW116" s="8">
        <v>0</v>
      </c>
      <c r="AX116" s="8">
        <v>0</v>
      </c>
      <c r="AY116" s="8">
        <v>56800</v>
      </c>
      <c r="AZ116" s="8">
        <v>0</v>
      </c>
      <c r="BA116" s="8">
        <v>0</v>
      </c>
      <c r="BB116" s="8">
        <v>0</v>
      </c>
      <c r="BC116" s="8">
        <v>0</v>
      </c>
      <c r="BD116" s="8">
        <v>755000</v>
      </c>
      <c r="BE116" s="8">
        <v>0</v>
      </c>
      <c r="BF116" s="8">
        <v>0</v>
      </c>
      <c r="BG116" s="8">
        <v>0</v>
      </c>
      <c r="BH116" s="8">
        <v>0</v>
      </c>
      <c r="BI116" s="8">
        <v>0</v>
      </c>
      <c r="BK116" s="8">
        <v>0</v>
      </c>
      <c r="BL116" s="8">
        <v>0</v>
      </c>
      <c r="BM116" s="8">
        <v>0</v>
      </c>
      <c r="BN116" s="8">
        <v>0</v>
      </c>
      <c r="BO116" s="8">
        <v>0</v>
      </c>
      <c r="BP116" s="8">
        <v>0</v>
      </c>
      <c r="BQ116" s="8">
        <v>0</v>
      </c>
      <c r="BR116" s="8">
        <v>0</v>
      </c>
      <c r="BS116" s="8">
        <v>0</v>
      </c>
      <c r="BT116" s="8">
        <v>0</v>
      </c>
      <c r="BU116" s="8">
        <v>0</v>
      </c>
      <c r="BV116" s="8">
        <v>0</v>
      </c>
      <c r="BW116" s="8">
        <v>0</v>
      </c>
      <c r="BX116" s="8">
        <v>0</v>
      </c>
      <c r="BY116" s="8">
        <v>0</v>
      </c>
      <c r="BZ116" s="8">
        <v>0</v>
      </c>
      <c r="CA116" s="8">
        <v>0</v>
      </c>
      <c r="CC116" s="8">
        <v>0</v>
      </c>
      <c r="CD116" s="8">
        <v>0</v>
      </c>
      <c r="CE116" s="8">
        <v>0</v>
      </c>
      <c r="CF116" s="8">
        <v>0</v>
      </c>
      <c r="CG116" s="8">
        <v>0</v>
      </c>
      <c r="CH116" s="8">
        <v>0</v>
      </c>
      <c r="CI116" s="8">
        <v>0</v>
      </c>
      <c r="CJ116" s="8">
        <v>0</v>
      </c>
      <c r="CK116" s="8">
        <v>0</v>
      </c>
      <c r="CL116" s="8">
        <v>0</v>
      </c>
      <c r="CM116" s="8">
        <v>0</v>
      </c>
      <c r="CN116" s="8">
        <v>0</v>
      </c>
      <c r="CO116" s="8">
        <v>0</v>
      </c>
      <c r="CP116" s="8">
        <v>0</v>
      </c>
      <c r="CQ116" s="8">
        <f t="shared" si="23"/>
        <v>52629243.060000002</v>
      </c>
      <c r="CR116" s="8" t="s">
        <v>302</v>
      </c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</row>
    <row r="117" spans="1:108" ht="13.5" x14ac:dyDescent="0.25">
      <c r="A117" s="7" t="s">
        <v>304</v>
      </c>
      <c r="B117" s="8" t="s">
        <v>305</v>
      </c>
      <c r="C117" s="8">
        <v>4804351.12</v>
      </c>
      <c r="D117" s="8">
        <v>0</v>
      </c>
      <c r="E117" s="8">
        <v>155010</v>
      </c>
      <c r="F117" s="8">
        <v>0</v>
      </c>
      <c r="G117" s="8">
        <v>5000</v>
      </c>
      <c r="H117" s="8">
        <v>92000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P117" s="8">
        <v>60200</v>
      </c>
      <c r="Q117" s="8">
        <v>0</v>
      </c>
      <c r="R117" s="8">
        <v>0</v>
      </c>
      <c r="S117" s="8">
        <v>0</v>
      </c>
      <c r="T117" s="8">
        <v>273000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76150</v>
      </c>
      <c r="AD117" s="8">
        <v>40000</v>
      </c>
      <c r="AE117" s="8">
        <v>10000</v>
      </c>
      <c r="AF117" s="8">
        <v>0</v>
      </c>
      <c r="AG117" s="8">
        <v>10000</v>
      </c>
      <c r="AH117" s="8">
        <v>0</v>
      </c>
      <c r="AI117" s="8">
        <v>0</v>
      </c>
      <c r="AJ117" s="8">
        <v>0</v>
      </c>
      <c r="AK117" s="8">
        <v>0</v>
      </c>
      <c r="AL117" s="8">
        <v>0</v>
      </c>
      <c r="AM117" s="8">
        <v>0</v>
      </c>
      <c r="AN117" s="8">
        <v>0</v>
      </c>
      <c r="AO117" s="8">
        <v>0</v>
      </c>
      <c r="AP117" s="8">
        <v>0</v>
      </c>
      <c r="AQ117" s="8">
        <v>0</v>
      </c>
      <c r="AR117" s="8">
        <v>0</v>
      </c>
      <c r="AS117" s="8">
        <v>0</v>
      </c>
      <c r="AT117" s="8">
        <v>163800</v>
      </c>
      <c r="AU117" s="8">
        <v>0</v>
      </c>
      <c r="AV117" s="8">
        <v>49850</v>
      </c>
      <c r="AW117" s="8">
        <v>42705.39</v>
      </c>
      <c r="AX117" s="8">
        <v>0</v>
      </c>
      <c r="AY117" s="8">
        <v>0</v>
      </c>
      <c r="AZ117" s="8">
        <v>0</v>
      </c>
      <c r="BA117" s="8">
        <v>0</v>
      </c>
      <c r="BB117" s="8">
        <v>0</v>
      </c>
      <c r="BC117" s="8">
        <v>0</v>
      </c>
      <c r="BD117" s="8">
        <v>0</v>
      </c>
      <c r="BE117" s="8">
        <v>0</v>
      </c>
      <c r="BF117" s="8">
        <v>0</v>
      </c>
      <c r="BG117" s="8">
        <v>25702326.289999999</v>
      </c>
      <c r="BH117" s="8">
        <v>0</v>
      </c>
      <c r="BI117" s="8">
        <v>0</v>
      </c>
      <c r="BJ117" s="8">
        <v>0</v>
      </c>
      <c r="BK117" s="8">
        <v>0</v>
      </c>
      <c r="BL117" s="8">
        <v>0</v>
      </c>
      <c r="BM117" s="8">
        <v>0</v>
      </c>
      <c r="BN117" s="8">
        <v>0</v>
      </c>
      <c r="BO117" s="8">
        <v>0</v>
      </c>
      <c r="BP117" s="8">
        <v>0</v>
      </c>
      <c r="BQ117" s="8">
        <v>0</v>
      </c>
      <c r="BR117" s="8">
        <v>0</v>
      </c>
      <c r="BS117" s="8">
        <v>0</v>
      </c>
      <c r="BT117" s="8">
        <v>0</v>
      </c>
      <c r="BU117" s="8">
        <v>0</v>
      </c>
      <c r="BV117" s="8">
        <v>0</v>
      </c>
      <c r="BW117" s="8">
        <v>0</v>
      </c>
      <c r="BX117" s="8">
        <v>0</v>
      </c>
      <c r="BY117" s="8">
        <v>0</v>
      </c>
      <c r="BZ117" s="8">
        <v>0</v>
      </c>
      <c r="CA117" s="8">
        <v>0</v>
      </c>
      <c r="CC117" s="8">
        <v>0</v>
      </c>
      <c r="CD117" s="8">
        <v>0</v>
      </c>
      <c r="CE117" s="8">
        <v>0</v>
      </c>
      <c r="CF117" s="8">
        <v>0</v>
      </c>
      <c r="CG117" s="8">
        <v>0</v>
      </c>
      <c r="CH117" s="8">
        <v>0</v>
      </c>
      <c r="CI117" s="8">
        <v>0</v>
      </c>
      <c r="CJ117" s="8">
        <v>0</v>
      </c>
      <c r="CK117" s="8">
        <v>0</v>
      </c>
      <c r="CL117" s="8">
        <v>0</v>
      </c>
      <c r="CM117" s="8">
        <v>0</v>
      </c>
      <c r="CN117" s="8">
        <v>0</v>
      </c>
      <c r="CO117" s="8">
        <v>0</v>
      </c>
      <c r="CP117" s="8">
        <v>0</v>
      </c>
      <c r="CQ117" s="8">
        <f t="shared" si="23"/>
        <v>31484392.799999997</v>
      </c>
      <c r="CR117" s="8" t="s">
        <v>304</v>
      </c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</row>
    <row r="118" spans="1:108" ht="13.5" x14ac:dyDescent="0.25">
      <c r="A118" s="7" t="s">
        <v>306</v>
      </c>
      <c r="B118" s="8" t="s">
        <v>307</v>
      </c>
      <c r="C118" s="8">
        <v>2875576.25</v>
      </c>
      <c r="D118" s="8">
        <v>36458211.659999996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5000</v>
      </c>
      <c r="M118" s="8">
        <v>0</v>
      </c>
      <c r="N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25000</v>
      </c>
      <c r="U118" s="8">
        <v>0</v>
      </c>
      <c r="V118" s="8">
        <v>0</v>
      </c>
      <c r="W118" s="8">
        <v>0</v>
      </c>
      <c r="X118" s="8">
        <v>0</v>
      </c>
      <c r="Y118" s="8">
        <v>4940480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400000</v>
      </c>
      <c r="AF118" s="8">
        <v>0</v>
      </c>
      <c r="AG118" s="8">
        <v>0</v>
      </c>
      <c r="AH118" s="8">
        <v>0</v>
      </c>
      <c r="AI118" s="8">
        <v>813857.14</v>
      </c>
      <c r="AJ118" s="8">
        <v>0</v>
      </c>
      <c r="AK118" s="8">
        <v>0</v>
      </c>
      <c r="AL118" s="8">
        <v>0</v>
      </c>
      <c r="AM118" s="8">
        <v>0</v>
      </c>
      <c r="AN118" s="8">
        <v>0</v>
      </c>
      <c r="AO118" s="8">
        <v>0</v>
      </c>
      <c r="AP118" s="8">
        <v>0</v>
      </c>
      <c r="AQ118" s="8">
        <v>0</v>
      </c>
      <c r="AS118" s="8">
        <v>0</v>
      </c>
      <c r="AT118" s="8">
        <v>50000</v>
      </c>
      <c r="AU118" s="8">
        <v>4000</v>
      </c>
      <c r="AV118" s="8">
        <v>8000</v>
      </c>
      <c r="AW118" s="8">
        <v>0</v>
      </c>
      <c r="AX118" s="8">
        <v>0</v>
      </c>
      <c r="AY118" s="8">
        <v>15000</v>
      </c>
      <c r="AZ118" s="8">
        <v>0</v>
      </c>
      <c r="BA118" s="8">
        <v>0</v>
      </c>
      <c r="BB118" s="8">
        <v>0</v>
      </c>
      <c r="BC118" s="8">
        <v>0</v>
      </c>
      <c r="BD118" s="8">
        <v>500000</v>
      </c>
      <c r="BE118" s="8">
        <v>0</v>
      </c>
      <c r="BF118" s="8">
        <v>0</v>
      </c>
      <c r="BG118" s="8">
        <v>0</v>
      </c>
      <c r="BH118" s="8">
        <v>0</v>
      </c>
      <c r="BI118" s="8">
        <v>0</v>
      </c>
      <c r="BJ118" s="8">
        <v>0</v>
      </c>
      <c r="BK118" s="8">
        <v>0</v>
      </c>
      <c r="BL118" s="8">
        <v>0</v>
      </c>
      <c r="BM118" s="8">
        <v>0</v>
      </c>
      <c r="BN118" s="8">
        <v>0</v>
      </c>
      <c r="BO118" s="8">
        <v>0</v>
      </c>
      <c r="BP118" s="8">
        <v>0</v>
      </c>
      <c r="BQ118" s="8">
        <v>0</v>
      </c>
      <c r="BR118" s="8">
        <v>0</v>
      </c>
      <c r="BS118" s="8">
        <v>0</v>
      </c>
      <c r="BT118" s="8">
        <v>0</v>
      </c>
      <c r="BV118" s="8">
        <v>0</v>
      </c>
      <c r="BX118" s="8">
        <v>0</v>
      </c>
      <c r="BY118" s="8">
        <v>0</v>
      </c>
      <c r="BZ118" s="8">
        <v>0</v>
      </c>
      <c r="CA118" s="8">
        <v>0</v>
      </c>
      <c r="CC118" s="8">
        <v>0</v>
      </c>
      <c r="CD118" s="8">
        <v>0</v>
      </c>
      <c r="CE118" s="8">
        <v>0</v>
      </c>
      <c r="CF118" s="8">
        <v>0</v>
      </c>
      <c r="CG118" s="8">
        <v>0</v>
      </c>
      <c r="CH118" s="8">
        <v>0</v>
      </c>
      <c r="CI118" s="8">
        <v>0</v>
      </c>
      <c r="CJ118" s="8">
        <v>0</v>
      </c>
      <c r="CK118" s="8">
        <v>0</v>
      </c>
      <c r="CL118" s="8">
        <v>0</v>
      </c>
      <c r="CM118" s="8">
        <v>0</v>
      </c>
      <c r="CN118" s="8">
        <v>0</v>
      </c>
      <c r="CO118" s="8">
        <v>0</v>
      </c>
      <c r="CP118" s="8">
        <v>0</v>
      </c>
      <c r="CQ118" s="8">
        <f t="shared" si="23"/>
        <v>46095125.049999997</v>
      </c>
      <c r="CR118" s="8" t="s">
        <v>306</v>
      </c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</row>
    <row r="119" spans="1:108" ht="13.5" x14ac:dyDescent="0.25">
      <c r="A119" s="7" t="s">
        <v>308</v>
      </c>
      <c r="B119" s="8" t="s">
        <v>309</v>
      </c>
      <c r="C119" s="8">
        <v>10847422.84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2000</v>
      </c>
      <c r="M119" s="8">
        <v>0</v>
      </c>
      <c r="N119" s="8">
        <v>0</v>
      </c>
      <c r="O119" s="8">
        <v>0</v>
      </c>
      <c r="P119" s="8">
        <v>12800</v>
      </c>
      <c r="Q119" s="8">
        <v>0</v>
      </c>
      <c r="R119" s="8">
        <v>0</v>
      </c>
      <c r="S119" s="8">
        <v>0</v>
      </c>
      <c r="T119" s="8">
        <v>1500</v>
      </c>
      <c r="U119" s="8">
        <v>0</v>
      </c>
      <c r="V119" s="8">
        <v>1887440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0</v>
      </c>
      <c r="AN119" s="8">
        <v>0</v>
      </c>
      <c r="AO119" s="8">
        <v>0</v>
      </c>
      <c r="AP119" s="8">
        <v>0</v>
      </c>
      <c r="AQ119" s="8">
        <v>0</v>
      </c>
      <c r="AR119" s="8">
        <v>0</v>
      </c>
      <c r="AS119" s="8">
        <v>0</v>
      </c>
      <c r="AT119" s="8">
        <v>10100</v>
      </c>
      <c r="AU119" s="8">
        <v>0</v>
      </c>
      <c r="AV119" s="8">
        <v>3000</v>
      </c>
      <c r="AW119" s="8">
        <v>0</v>
      </c>
      <c r="AX119" s="8">
        <v>0</v>
      </c>
      <c r="AY119" s="8">
        <v>3400</v>
      </c>
      <c r="AZ119" s="8">
        <v>0</v>
      </c>
      <c r="BA119" s="8">
        <v>0</v>
      </c>
      <c r="BB119" s="8">
        <v>0</v>
      </c>
      <c r="BC119" s="8">
        <v>0</v>
      </c>
      <c r="BD119" s="8">
        <v>0</v>
      </c>
      <c r="BE119" s="8">
        <v>0</v>
      </c>
      <c r="BF119" s="8">
        <v>0</v>
      </c>
      <c r="BG119" s="8">
        <v>0</v>
      </c>
      <c r="BH119" s="8">
        <v>0</v>
      </c>
      <c r="BI119" s="8">
        <v>0</v>
      </c>
      <c r="BJ119" s="8">
        <v>0</v>
      </c>
      <c r="BK119" s="8">
        <v>0</v>
      </c>
      <c r="BL119" s="8">
        <v>0</v>
      </c>
      <c r="BM119" s="8">
        <v>0</v>
      </c>
      <c r="BN119" s="8">
        <v>0</v>
      </c>
      <c r="BO119" s="8">
        <v>0</v>
      </c>
      <c r="BP119" s="8">
        <v>0</v>
      </c>
      <c r="BQ119" s="8">
        <v>0</v>
      </c>
      <c r="BR119" s="8">
        <v>14397501.58</v>
      </c>
      <c r="BS119" s="8">
        <v>0</v>
      </c>
      <c r="BT119" s="8">
        <v>0</v>
      </c>
      <c r="BU119" s="8">
        <v>0</v>
      </c>
      <c r="BV119" s="8">
        <v>0</v>
      </c>
      <c r="BW119" s="8">
        <v>0</v>
      </c>
      <c r="BX119" s="8">
        <v>0</v>
      </c>
      <c r="BY119" s="8">
        <v>0</v>
      </c>
      <c r="BZ119" s="8">
        <v>0</v>
      </c>
      <c r="CA119" s="8">
        <v>0</v>
      </c>
      <c r="CB119" s="8">
        <v>0</v>
      </c>
      <c r="CC119" s="8">
        <v>0</v>
      </c>
      <c r="CD119" s="8">
        <v>0</v>
      </c>
      <c r="CE119" s="8">
        <v>0</v>
      </c>
      <c r="CF119" s="8">
        <v>0</v>
      </c>
      <c r="CG119" s="8">
        <v>0</v>
      </c>
      <c r="CH119" s="8">
        <v>0</v>
      </c>
      <c r="CI119" s="8">
        <v>0</v>
      </c>
      <c r="CJ119" s="8">
        <v>0</v>
      </c>
      <c r="CK119" s="8">
        <v>0</v>
      </c>
      <c r="CL119" s="8">
        <v>0</v>
      </c>
      <c r="CM119" s="8">
        <v>0</v>
      </c>
      <c r="CN119" s="8">
        <v>0</v>
      </c>
      <c r="CO119" s="8">
        <v>0</v>
      </c>
      <c r="CP119" s="8">
        <v>0</v>
      </c>
      <c r="CQ119" s="8">
        <f t="shared" si="23"/>
        <v>27165164.420000002</v>
      </c>
      <c r="CR119" s="8" t="s">
        <v>308</v>
      </c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</row>
    <row r="120" spans="1:108" ht="13.5" x14ac:dyDescent="0.25">
      <c r="A120" s="7" t="s">
        <v>310</v>
      </c>
      <c r="B120" s="8" t="s">
        <v>311</v>
      </c>
      <c r="C120" s="8">
        <v>4907347.18</v>
      </c>
      <c r="D120" s="8">
        <v>0</v>
      </c>
      <c r="E120" s="8">
        <v>0</v>
      </c>
      <c r="F120" s="8">
        <v>0</v>
      </c>
      <c r="G120" s="8">
        <v>0</v>
      </c>
      <c r="H120" s="8">
        <v>10000</v>
      </c>
      <c r="I120" s="8">
        <v>0</v>
      </c>
      <c r="J120" s="8">
        <v>0</v>
      </c>
      <c r="K120" s="8">
        <v>0</v>
      </c>
      <c r="L120" s="8">
        <v>15000</v>
      </c>
      <c r="M120" s="8">
        <v>0</v>
      </c>
      <c r="N120" s="8">
        <v>0</v>
      </c>
      <c r="P120" s="8">
        <v>5000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500000</v>
      </c>
      <c r="AA120" s="8">
        <v>0</v>
      </c>
      <c r="AB120" s="8">
        <v>0</v>
      </c>
      <c r="AC120" s="8">
        <v>0</v>
      </c>
      <c r="AD120" s="8">
        <v>0</v>
      </c>
      <c r="AE120" s="8">
        <v>40000</v>
      </c>
      <c r="AF120" s="8">
        <v>0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8">
        <v>0</v>
      </c>
      <c r="AN120" s="8">
        <v>0</v>
      </c>
      <c r="AO120" s="8">
        <v>0</v>
      </c>
      <c r="AP120" s="8">
        <v>0</v>
      </c>
      <c r="AQ120" s="8">
        <v>0</v>
      </c>
      <c r="AR120" s="8">
        <v>0</v>
      </c>
      <c r="AS120" s="8">
        <v>0</v>
      </c>
      <c r="AT120" s="8">
        <v>32500</v>
      </c>
      <c r="AU120" s="8">
        <v>17500</v>
      </c>
      <c r="AV120" s="8">
        <v>5000</v>
      </c>
      <c r="AW120" s="8">
        <v>0</v>
      </c>
      <c r="AX120" s="8">
        <v>0</v>
      </c>
      <c r="AY120" s="8">
        <v>0</v>
      </c>
      <c r="AZ120" s="8">
        <v>0</v>
      </c>
      <c r="BA120" s="8">
        <v>0</v>
      </c>
      <c r="BB120" s="8">
        <v>0</v>
      </c>
      <c r="BC120" s="8">
        <v>0</v>
      </c>
      <c r="BD120" s="8">
        <v>0</v>
      </c>
      <c r="BE120" s="8">
        <v>0</v>
      </c>
      <c r="BF120" s="8">
        <v>0</v>
      </c>
      <c r="BG120" s="8">
        <v>0</v>
      </c>
      <c r="BH120" s="8">
        <v>0</v>
      </c>
      <c r="BI120" s="8">
        <v>0</v>
      </c>
      <c r="BJ120" s="8">
        <v>0</v>
      </c>
      <c r="BK120" s="8">
        <v>0</v>
      </c>
      <c r="BL120" s="8">
        <v>0</v>
      </c>
      <c r="BM120" s="8">
        <v>0</v>
      </c>
      <c r="BN120" s="8">
        <v>0</v>
      </c>
      <c r="BO120" s="8">
        <v>0</v>
      </c>
      <c r="BP120" s="8">
        <v>0</v>
      </c>
      <c r="BQ120" s="8">
        <v>0</v>
      </c>
      <c r="BR120" s="8">
        <v>0</v>
      </c>
      <c r="BS120" s="8">
        <v>0</v>
      </c>
      <c r="BT120" s="8">
        <v>0</v>
      </c>
      <c r="BU120" s="8">
        <v>0</v>
      </c>
      <c r="BV120" s="8">
        <v>0</v>
      </c>
      <c r="BW120" s="8">
        <v>0</v>
      </c>
      <c r="BX120" s="8">
        <v>0</v>
      </c>
      <c r="BY120" s="8">
        <v>0</v>
      </c>
      <c r="BZ120" s="8">
        <v>0</v>
      </c>
      <c r="CA120" s="8">
        <v>0</v>
      </c>
      <c r="CB120" s="8">
        <v>0</v>
      </c>
      <c r="CC120" s="8">
        <v>0</v>
      </c>
      <c r="CD120" s="8">
        <v>0</v>
      </c>
      <c r="CE120" s="8">
        <v>0</v>
      </c>
      <c r="CF120" s="8">
        <v>0</v>
      </c>
      <c r="CG120" s="8">
        <v>15983769.060000001</v>
      </c>
      <c r="CH120" s="8">
        <v>0</v>
      </c>
      <c r="CI120" s="8">
        <v>0</v>
      </c>
      <c r="CJ120" s="8">
        <v>0</v>
      </c>
      <c r="CK120" s="8">
        <v>0</v>
      </c>
      <c r="CL120" s="8">
        <v>0</v>
      </c>
      <c r="CM120" s="8">
        <v>0</v>
      </c>
      <c r="CN120" s="8">
        <v>0</v>
      </c>
      <c r="CO120" s="8">
        <v>0</v>
      </c>
      <c r="CP120" s="8">
        <v>0</v>
      </c>
      <c r="CQ120" s="8">
        <f t="shared" si="23"/>
        <v>21516116.240000002</v>
      </c>
      <c r="CR120" s="8" t="s">
        <v>310</v>
      </c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</row>
    <row r="121" spans="1:108" ht="13.5" x14ac:dyDescent="0.25">
      <c r="A121" s="7" t="s">
        <v>83</v>
      </c>
      <c r="C121" s="7">
        <f>SUM(C110:C120)</f>
        <v>40419101.059999995</v>
      </c>
      <c r="D121" s="7">
        <f t="shared" ref="D121:BR121" si="24">SUM(D110:D120)</f>
        <v>36458211.659999996</v>
      </c>
      <c r="E121" s="7">
        <f t="shared" si="24"/>
        <v>515010</v>
      </c>
      <c r="F121" s="7">
        <f t="shared" si="24"/>
        <v>34170614.68</v>
      </c>
      <c r="G121" s="7">
        <f t="shared" si="24"/>
        <v>5000</v>
      </c>
      <c r="H121" s="7">
        <f t="shared" si="24"/>
        <v>135000</v>
      </c>
      <c r="I121" s="7">
        <f t="shared" si="24"/>
        <v>0</v>
      </c>
      <c r="J121" s="7">
        <f t="shared" si="24"/>
        <v>0</v>
      </c>
      <c r="K121" s="7">
        <f t="shared" si="24"/>
        <v>0</v>
      </c>
      <c r="L121" s="7">
        <f t="shared" si="24"/>
        <v>29000</v>
      </c>
      <c r="M121" s="7">
        <f>SUM(M110:M120)</f>
        <v>0</v>
      </c>
      <c r="N121" s="7">
        <f t="shared" si="24"/>
        <v>5000</v>
      </c>
      <c r="O121" s="7"/>
      <c r="P121" s="7">
        <f t="shared" si="24"/>
        <v>845900</v>
      </c>
      <c r="Q121" s="7">
        <f t="shared" si="24"/>
        <v>0</v>
      </c>
      <c r="R121" s="7">
        <f t="shared" si="24"/>
        <v>132500</v>
      </c>
      <c r="S121" s="7">
        <f t="shared" si="24"/>
        <v>20000</v>
      </c>
      <c r="T121" s="7">
        <f t="shared" si="24"/>
        <v>330500</v>
      </c>
      <c r="U121" s="7">
        <f t="shared" si="24"/>
        <v>0</v>
      </c>
      <c r="V121" s="7">
        <f t="shared" si="24"/>
        <v>1887440</v>
      </c>
      <c r="W121" s="7">
        <f t="shared" si="24"/>
        <v>0</v>
      </c>
      <c r="X121" s="7">
        <f t="shared" si="24"/>
        <v>0</v>
      </c>
      <c r="Y121" s="7">
        <f t="shared" si="24"/>
        <v>4965480</v>
      </c>
      <c r="Z121" s="7">
        <f t="shared" si="24"/>
        <v>1396000</v>
      </c>
      <c r="AA121" s="7">
        <f t="shared" si="24"/>
        <v>5000</v>
      </c>
      <c r="AB121" s="7">
        <f t="shared" si="24"/>
        <v>5000</v>
      </c>
      <c r="AC121" s="7">
        <f t="shared" si="24"/>
        <v>115650</v>
      </c>
      <c r="AD121" s="7">
        <f t="shared" si="24"/>
        <v>47000</v>
      </c>
      <c r="AE121" s="7">
        <f t="shared" si="24"/>
        <v>453000</v>
      </c>
      <c r="AF121" s="7">
        <f t="shared" si="24"/>
        <v>0</v>
      </c>
      <c r="AG121" s="7">
        <f t="shared" si="24"/>
        <v>10000</v>
      </c>
      <c r="AH121" s="7">
        <f t="shared" si="24"/>
        <v>0</v>
      </c>
      <c r="AI121" s="7">
        <f t="shared" si="24"/>
        <v>813857.14</v>
      </c>
      <c r="AJ121" s="7">
        <f t="shared" si="24"/>
        <v>8202850</v>
      </c>
      <c r="AK121" s="7">
        <f t="shared" si="24"/>
        <v>5000</v>
      </c>
      <c r="AL121" s="7">
        <f t="shared" si="24"/>
        <v>9000000</v>
      </c>
      <c r="AM121" s="7">
        <f t="shared" si="24"/>
        <v>0</v>
      </c>
      <c r="AN121" s="7">
        <f t="shared" si="24"/>
        <v>0</v>
      </c>
      <c r="AO121" s="7">
        <f t="shared" si="24"/>
        <v>0</v>
      </c>
      <c r="AP121" s="7">
        <f t="shared" si="24"/>
        <v>1000000</v>
      </c>
      <c r="AQ121" s="7">
        <f t="shared" si="24"/>
        <v>0</v>
      </c>
      <c r="AR121" s="7">
        <f t="shared" si="24"/>
        <v>0</v>
      </c>
      <c r="AS121" s="7">
        <f t="shared" si="24"/>
        <v>0</v>
      </c>
      <c r="AT121" s="7">
        <f t="shared" si="24"/>
        <v>1686100</v>
      </c>
      <c r="AU121" s="7">
        <f t="shared" si="24"/>
        <v>86500</v>
      </c>
      <c r="AV121" s="7">
        <f t="shared" si="24"/>
        <v>99450</v>
      </c>
      <c r="AW121" s="7">
        <f t="shared" si="24"/>
        <v>42705.39</v>
      </c>
      <c r="AX121" s="7">
        <f t="shared" si="24"/>
        <v>0</v>
      </c>
      <c r="AY121" s="7">
        <f t="shared" si="24"/>
        <v>622200</v>
      </c>
      <c r="AZ121" s="7">
        <f t="shared" si="24"/>
        <v>255000</v>
      </c>
      <c r="BA121" s="7">
        <f t="shared" si="24"/>
        <v>0</v>
      </c>
      <c r="BB121" s="7">
        <f t="shared" si="24"/>
        <v>5000</v>
      </c>
      <c r="BC121" s="7">
        <f t="shared" si="24"/>
        <v>0</v>
      </c>
      <c r="BD121" s="7">
        <f t="shared" si="24"/>
        <v>2100000</v>
      </c>
      <c r="BE121" s="7">
        <f t="shared" si="24"/>
        <v>0</v>
      </c>
      <c r="BF121" s="7">
        <f t="shared" si="24"/>
        <v>0</v>
      </c>
      <c r="BG121" s="7">
        <f t="shared" si="24"/>
        <v>25702326.289999999</v>
      </c>
      <c r="BH121" s="7">
        <f t="shared" si="24"/>
        <v>0</v>
      </c>
      <c r="BI121" s="7">
        <f t="shared" si="24"/>
        <v>0</v>
      </c>
      <c r="BJ121" s="7">
        <f t="shared" si="24"/>
        <v>0</v>
      </c>
      <c r="BK121" s="7">
        <f t="shared" si="24"/>
        <v>0</v>
      </c>
      <c r="BL121" s="7">
        <f t="shared" si="24"/>
        <v>0</v>
      </c>
      <c r="BM121" s="7">
        <f t="shared" si="24"/>
        <v>0</v>
      </c>
      <c r="BN121" s="7">
        <f t="shared" si="24"/>
        <v>0</v>
      </c>
      <c r="BO121" s="7">
        <f t="shared" si="24"/>
        <v>0</v>
      </c>
      <c r="BP121" s="7">
        <f t="shared" si="24"/>
        <v>0</v>
      </c>
      <c r="BQ121" s="7">
        <f t="shared" si="24"/>
        <v>0</v>
      </c>
      <c r="BR121" s="7">
        <f t="shared" si="24"/>
        <v>14397501.58</v>
      </c>
      <c r="BS121" s="7">
        <f t="shared" ref="BS121:CQ121" si="25">SUM(BS110:BS120)</f>
        <v>0</v>
      </c>
      <c r="BT121" s="7">
        <f t="shared" si="25"/>
        <v>0</v>
      </c>
      <c r="BU121" s="7">
        <f t="shared" si="25"/>
        <v>15232462.460000001</v>
      </c>
      <c r="BV121" s="7">
        <f t="shared" si="25"/>
        <v>0</v>
      </c>
      <c r="BW121" s="7">
        <f t="shared" si="25"/>
        <v>0</v>
      </c>
      <c r="BX121" s="7">
        <f t="shared" si="25"/>
        <v>0</v>
      </c>
      <c r="BY121" s="7">
        <f t="shared" si="25"/>
        <v>0</v>
      </c>
      <c r="BZ121" s="7">
        <f t="shared" si="25"/>
        <v>146469609.38999999</v>
      </c>
      <c r="CA121" s="7">
        <f t="shared" si="25"/>
        <v>0</v>
      </c>
      <c r="CB121" s="7">
        <f t="shared" si="25"/>
        <v>0</v>
      </c>
      <c r="CC121" s="7">
        <f t="shared" si="25"/>
        <v>0</v>
      </c>
      <c r="CD121" s="7">
        <f t="shared" si="25"/>
        <v>0</v>
      </c>
      <c r="CE121" s="7">
        <f t="shared" si="25"/>
        <v>0</v>
      </c>
      <c r="CF121" s="7">
        <f t="shared" si="25"/>
        <v>0</v>
      </c>
      <c r="CG121" s="7">
        <f t="shared" si="25"/>
        <v>15983769.060000001</v>
      </c>
      <c r="CH121" s="7">
        <f t="shared" si="25"/>
        <v>0</v>
      </c>
      <c r="CI121" s="7">
        <f t="shared" si="25"/>
        <v>0</v>
      </c>
      <c r="CJ121" s="7">
        <f t="shared" si="25"/>
        <v>0</v>
      </c>
      <c r="CK121" s="7">
        <f t="shared" si="25"/>
        <v>0</v>
      </c>
      <c r="CL121" s="7">
        <f t="shared" si="25"/>
        <v>0</v>
      </c>
      <c r="CM121" s="7">
        <f t="shared" si="25"/>
        <v>0</v>
      </c>
      <c r="CN121" s="7">
        <f t="shared" si="25"/>
        <v>0</v>
      </c>
      <c r="CO121" s="7">
        <f t="shared" si="25"/>
        <v>0</v>
      </c>
      <c r="CP121" s="7">
        <f t="shared" si="25"/>
        <v>0</v>
      </c>
      <c r="CQ121" s="7">
        <f t="shared" si="25"/>
        <v>363654738.71000004</v>
      </c>
      <c r="CR121" s="7" t="s">
        <v>83</v>
      </c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</row>
    <row r="122" spans="1:108" ht="13.5" x14ac:dyDescent="0.25">
      <c r="A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</row>
    <row r="123" spans="1:108" ht="13.5" x14ac:dyDescent="0.25">
      <c r="A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</row>
    <row r="124" spans="1:108" ht="13.5" x14ac:dyDescent="0.25">
      <c r="C124" s="7" t="s">
        <v>399</v>
      </c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</row>
    <row r="125" spans="1:108" ht="13.5" x14ac:dyDescent="0.25">
      <c r="A125" s="7" t="s">
        <v>286</v>
      </c>
      <c r="B125" s="8" t="s">
        <v>287</v>
      </c>
      <c r="C125" s="8" t="s">
        <v>288</v>
      </c>
      <c r="CQ125" s="7" t="s">
        <v>83</v>
      </c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</row>
    <row r="126" spans="1:108" ht="13.5" x14ac:dyDescent="0.25">
      <c r="A126" s="7"/>
      <c r="C126" s="7" t="s">
        <v>289</v>
      </c>
      <c r="D126" s="7" t="s">
        <v>290</v>
      </c>
      <c r="E126" s="7">
        <v>21020101</v>
      </c>
      <c r="F126" s="7">
        <v>22010102</v>
      </c>
      <c r="G126" s="7">
        <v>22020101</v>
      </c>
      <c r="H126" s="7">
        <v>22020102</v>
      </c>
      <c r="I126" s="7">
        <v>22020103</v>
      </c>
      <c r="J126" s="7">
        <v>22020104</v>
      </c>
      <c r="K126" s="7">
        <v>22020201</v>
      </c>
      <c r="L126" s="7">
        <v>22020202</v>
      </c>
      <c r="M126" s="7">
        <v>22020203</v>
      </c>
      <c r="N126" s="7">
        <v>22020205</v>
      </c>
      <c r="O126" s="7">
        <v>22020208</v>
      </c>
      <c r="P126" s="7">
        <v>22020301</v>
      </c>
      <c r="Q126" s="7">
        <v>22020302</v>
      </c>
      <c r="R126" s="7">
        <v>22020303</v>
      </c>
      <c r="S126" s="7">
        <v>22020304</v>
      </c>
      <c r="T126" s="7">
        <v>22020305</v>
      </c>
      <c r="U126" s="7">
        <v>22020306</v>
      </c>
      <c r="V126" s="7">
        <v>22020307</v>
      </c>
      <c r="W126" s="7">
        <v>22020309</v>
      </c>
      <c r="X126" s="7">
        <v>22020310</v>
      </c>
      <c r="Y126" s="7">
        <v>22020311</v>
      </c>
      <c r="Z126" s="7">
        <v>22020401</v>
      </c>
      <c r="AA126" s="7">
        <v>22020402</v>
      </c>
      <c r="AB126" s="7">
        <v>22020403</v>
      </c>
      <c r="AC126" s="7">
        <v>22020404</v>
      </c>
      <c r="AD126" s="7">
        <v>22020405</v>
      </c>
      <c r="AE126" s="7">
        <v>22020406</v>
      </c>
      <c r="AF126" s="7">
        <v>22020407</v>
      </c>
      <c r="AG126" s="7">
        <v>22020412</v>
      </c>
      <c r="AH126" s="7">
        <v>22020413</v>
      </c>
      <c r="AI126" s="7">
        <v>22020501</v>
      </c>
      <c r="AJ126" s="7">
        <v>22020601</v>
      </c>
      <c r="AK126" s="7">
        <v>22020603</v>
      </c>
      <c r="AL126" s="7">
        <v>22020604</v>
      </c>
      <c r="AM126" s="7">
        <v>22020605</v>
      </c>
      <c r="AN126" s="7">
        <v>22020701</v>
      </c>
      <c r="AO126" s="7">
        <v>22020702</v>
      </c>
      <c r="AP126" s="7">
        <v>22020703</v>
      </c>
      <c r="AQ126" s="7">
        <v>22020706</v>
      </c>
      <c r="AR126" s="7">
        <v>22020707</v>
      </c>
      <c r="AS126" s="7">
        <v>22020708</v>
      </c>
      <c r="AT126" s="7">
        <v>22020801</v>
      </c>
      <c r="AU126" s="7">
        <v>22020802</v>
      </c>
      <c r="AV126" s="7">
        <v>22020803</v>
      </c>
      <c r="AW126" s="7">
        <v>22020901</v>
      </c>
      <c r="AX126" s="7">
        <v>22020903</v>
      </c>
      <c r="AY126" s="7">
        <v>22021001</v>
      </c>
      <c r="AZ126" s="7">
        <v>22021002</v>
      </c>
      <c r="BA126" s="7">
        <v>22021003</v>
      </c>
      <c r="BB126" s="7">
        <v>22021004</v>
      </c>
      <c r="BC126" s="7">
        <v>22021006</v>
      </c>
      <c r="BD126" s="7">
        <v>22021007</v>
      </c>
      <c r="BE126" s="7">
        <v>22021008</v>
      </c>
      <c r="BF126" s="7">
        <v>22021010</v>
      </c>
      <c r="BG126" s="7">
        <v>22040101</v>
      </c>
      <c r="BH126" s="7">
        <v>22060102</v>
      </c>
      <c r="BI126" s="7">
        <v>41030101</v>
      </c>
      <c r="BJ126" s="7" t="s">
        <v>291</v>
      </c>
      <c r="BK126" s="7">
        <v>23010101</v>
      </c>
      <c r="BL126" s="7">
        <v>23010104</v>
      </c>
      <c r="BM126" s="7">
        <v>23010105</v>
      </c>
      <c r="BN126" s="7">
        <v>23010112</v>
      </c>
      <c r="BO126" s="7">
        <v>23010113</v>
      </c>
      <c r="BP126" s="7">
        <v>23010119</v>
      </c>
      <c r="BQ126" s="7">
        <v>23010121</v>
      </c>
      <c r="BR126" s="7">
        <v>23010122</v>
      </c>
      <c r="BS126" s="7">
        <v>23010123</v>
      </c>
      <c r="BT126" s="7">
        <v>23010126</v>
      </c>
      <c r="BU126" s="7">
        <v>23010127</v>
      </c>
      <c r="BV126" s="7">
        <v>23010128</v>
      </c>
      <c r="BW126" s="7">
        <v>23010139</v>
      </c>
      <c r="BX126" s="7">
        <v>23020105</v>
      </c>
      <c r="BY126" s="7">
        <v>23020107</v>
      </c>
      <c r="BZ126" s="7">
        <v>23020113</v>
      </c>
      <c r="CA126" s="7">
        <v>23020114</v>
      </c>
      <c r="CB126" s="7">
        <v>23020124</v>
      </c>
      <c r="CC126" s="7">
        <v>23030102</v>
      </c>
      <c r="CD126" s="7">
        <v>23030103</v>
      </c>
      <c r="CE126" s="7">
        <v>23030104</v>
      </c>
      <c r="CF126" s="7">
        <v>23030112</v>
      </c>
      <c r="CG126" s="7">
        <v>23030113</v>
      </c>
      <c r="CH126" s="7">
        <v>23030117</v>
      </c>
      <c r="CI126" s="7">
        <v>23040101</v>
      </c>
      <c r="CJ126" s="7">
        <v>23040102</v>
      </c>
      <c r="CK126" s="7">
        <v>23040103</v>
      </c>
      <c r="CL126" s="7">
        <v>23050102</v>
      </c>
      <c r="CM126" s="7">
        <v>23050103</v>
      </c>
      <c r="CN126" s="7">
        <v>23050104</v>
      </c>
      <c r="CO126" s="7">
        <v>23050111</v>
      </c>
      <c r="CP126" s="7" t="s">
        <v>292</v>
      </c>
      <c r="CQ126" s="7"/>
      <c r="CR126" s="7" t="s">
        <v>140</v>
      </c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</row>
    <row r="127" spans="1:108" ht="13.5" x14ac:dyDescent="0.25">
      <c r="A127" s="7" t="s">
        <v>294</v>
      </c>
      <c r="B127" s="8" t="s">
        <v>295</v>
      </c>
      <c r="C127" s="8">
        <v>1537094.75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30000</v>
      </c>
      <c r="M127" s="8">
        <v>0</v>
      </c>
      <c r="N127" s="8">
        <v>0</v>
      </c>
      <c r="O127" s="8">
        <v>0</v>
      </c>
      <c r="P127" s="8">
        <v>265000</v>
      </c>
      <c r="Q127" s="8">
        <v>0</v>
      </c>
      <c r="R127" s="8">
        <v>15000</v>
      </c>
      <c r="S127" s="8">
        <v>15000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100000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4000000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0</v>
      </c>
      <c r="AS127" s="8">
        <v>0</v>
      </c>
      <c r="AT127" s="8">
        <v>285000</v>
      </c>
      <c r="AU127" s="8">
        <v>0</v>
      </c>
      <c r="AV127" s="8">
        <v>0</v>
      </c>
      <c r="AW127" s="8">
        <v>0</v>
      </c>
      <c r="AX127" s="8">
        <v>0</v>
      </c>
      <c r="AY127" s="8">
        <v>40000</v>
      </c>
      <c r="AZ127" s="8">
        <v>0</v>
      </c>
      <c r="BA127" s="8">
        <v>0</v>
      </c>
      <c r="BB127" s="8">
        <v>0</v>
      </c>
      <c r="BC127" s="8">
        <v>0</v>
      </c>
      <c r="BD127" s="8">
        <v>250000</v>
      </c>
      <c r="BE127" s="8">
        <v>0</v>
      </c>
      <c r="BF127" s="8">
        <v>0</v>
      </c>
      <c r="BG127" s="8">
        <v>0</v>
      </c>
      <c r="BH127" s="8">
        <v>0</v>
      </c>
      <c r="BI127" s="8">
        <v>0</v>
      </c>
      <c r="BJ127" s="8">
        <v>0</v>
      </c>
      <c r="BK127" s="8">
        <v>0</v>
      </c>
      <c r="BL127" s="8">
        <v>0</v>
      </c>
      <c r="BM127" s="8">
        <v>0</v>
      </c>
      <c r="BN127" s="8">
        <v>0</v>
      </c>
      <c r="BO127" s="8">
        <v>0</v>
      </c>
      <c r="BP127" s="8">
        <v>0</v>
      </c>
      <c r="BQ127" s="8">
        <v>0</v>
      </c>
      <c r="BR127" s="8">
        <v>0</v>
      </c>
      <c r="BS127" s="8">
        <v>0</v>
      </c>
      <c r="BT127" s="8">
        <v>0</v>
      </c>
      <c r="BU127" s="8">
        <v>0</v>
      </c>
      <c r="BV127" s="8">
        <v>0</v>
      </c>
      <c r="BW127" s="8">
        <v>0</v>
      </c>
      <c r="BX127" s="8">
        <v>0</v>
      </c>
      <c r="BY127" s="8">
        <v>0</v>
      </c>
      <c r="BZ127" s="8">
        <v>0</v>
      </c>
      <c r="CA127" s="8">
        <v>0</v>
      </c>
      <c r="CB127" s="8">
        <v>0</v>
      </c>
      <c r="CC127" s="8">
        <v>0</v>
      </c>
      <c r="CD127" s="8">
        <v>0</v>
      </c>
      <c r="CE127" s="8">
        <v>0</v>
      </c>
      <c r="CF127" s="8">
        <v>0</v>
      </c>
      <c r="CG127" s="8">
        <v>0</v>
      </c>
      <c r="CH127" s="8">
        <v>0</v>
      </c>
      <c r="CI127" s="8">
        <v>0</v>
      </c>
      <c r="CJ127" s="8">
        <v>0</v>
      </c>
      <c r="CK127" s="8">
        <v>0</v>
      </c>
      <c r="CL127" s="8">
        <v>0</v>
      </c>
      <c r="CM127" s="8">
        <v>0</v>
      </c>
      <c r="CN127" s="8">
        <v>0</v>
      </c>
      <c r="CO127" s="8">
        <v>0</v>
      </c>
      <c r="CP127" s="8">
        <v>0</v>
      </c>
      <c r="CQ127" s="8">
        <f>SUM(C127:CP127)</f>
        <v>6537094.75</v>
      </c>
      <c r="CR127" s="8" t="s">
        <v>294</v>
      </c>
      <c r="CS127" s="7"/>
      <c r="CT127" s="7"/>
      <c r="CU127" s="7"/>
      <c r="CV127" s="7"/>
      <c r="CW127" s="7"/>
      <c r="CX127" s="7">
        <v>363654738.70999998</v>
      </c>
      <c r="CY127" s="7"/>
      <c r="CZ127" s="7"/>
      <c r="DA127" s="7"/>
      <c r="DB127" s="7"/>
      <c r="DC127" s="7"/>
      <c r="DD127" s="7"/>
    </row>
    <row r="128" spans="1:108" ht="13.5" x14ac:dyDescent="0.25">
      <c r="A128" s="7" t="s">
        <v>397</v>
      </c>
      <c r="B128" s="8" t="s">
        <v>360</v>
      </c>
      <c r="C128" s="8">
        <v>145730.4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10000</v>
      </c>
      <c r="N128" s="8">
        <v>0</v>
      </c>
      <c r="P128" s="8">
        <v>60000</v>
      </c>
      <c r="R128" s="8">
        <v>10000</v>
      </c>
      <c r="AH128" s="8">
        <v>0</v>
      </c>
      <c r="AL128" s="8">
        <v>500000</v>
      </c>
      <c r="AT128" s="8">
        <v>30000</v>
      </c>
      <c r="AY128" s="8">
        <v>40000</v>
      </c>
      <c r="BD128" s="8">
        <v>50000</v>
      </c>
      <c r="BL128" s="8">
        <v>0</v>
      </c>
      <c r="BM128" s="8">
        <v>0</v>
      </c>
      <c r="BN128" s="8">
        <v>0</v>
      </c>
      <c r="BO128" s="8">
        <v>0</v>
      </c>
      <c r="BP128" s="8">
        <v>0</v>
      </c>
      <c r="BQ128" s="8">
        <v>0</v>
      </c>
      <c r="BR128" s="8">
        <v>0</v>
      </c>
      <c r="BS128" s="8">
        <v>0</v>
      </c>
      <c r="BT128" s="8">
        <v>0</v>
      </c>
      <c r="BU128" s="8">
        <v>0</v>
      </c>
      <c r="BV128" s="8">
        <v>0</v>
      </c>
      <c r="BW128" s="8">
        <v>0</v>
      </c>
      <c r="BX128" s="8">
        <v>0</v>
      </c>
      <c r="BY128" s="8">
        <v>0</v>
      </c>
      <c r="BZ128" s="8">
        <v>0</v>
      </c>
      <c r="CA128" s="8">
        <v>0</v>
      </c>
      <c r="CB128" s="8">
        <v>0</v>
      </c>
      <c r="CC128" s="8">
        <v>0</v>
      </c>
      <c r="CD128" s="8">
        <v>0</v>
      </c>
      <c r="CE128" s="8">
        <v>0</v>
      </c>
      <c r="CF128" s="8">
        <v>0</v>
      </c>
      <c r="CG128" s="8">
        <v>0</v>
      </c>
      <c r="CH128" s="8">
        <v>0</v>
      </c>
      <c r="CI128" s="8">
        <v>0</v>
      </c>
      <c r="CJ128" s="8">
        <v>0</v>
      </c>
      <c r="CK128" s="8">
        <v>0</v>
      </c>
      <c r="CM128" s="8">
        <v>0</v>
      </c>
      <c r="CN128" s="8">
        <v>0</v>
      </c>
      <c r="CO128" s="8">
        <v>0</v>
      </c>
      <c r="CP128" s="8">
        <v>0</v>
      </c>
      <c r="CQ128" s="8">
        <f>SUM(C128:CP128)</f>
        <v>845730.4</v>
      </c>
      <c r="CR128" s="8" t="s">
        <v>357</v>
      </c>
      <c r="CS128" s="7"/>
      <c r="CT128" s="7"/>
      <c r="CU128" s="7"/>
      <c r="CV128" s="7"/>
      <c r="CW128" s="7"/>
      <c r="CX128" s="7">
        <v>189759047.72999999</v>
      </c>
      <c r="CY128" s="7"/>
      <c r="CZ128" s="7"/>
      <c r="DA128" s="7"/>
      <c r="DB128" s="7"/>
      <c r="DC128" s="7"/>
      <c r="DD128" s="7"/>
    </row>
    <row r="129" spans="1:108" ht="13.5" x14ac:dyDescent="0.25">
      <c r="A129" s="7" t="s">
        <v>296</v>
      </c>
      <c r="B129" s="8" t="s">
        <v>297</v>
      </c>
      <c r="C129" s="8">
        <v>133197.29999999999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10000</v>
      </c>
      <c r="L129" s="8">
        <v>0</v>
      </c>
      <c r="M129" s="8">
        <v>0</v>
      </c>
      <c r="N129" s="8">
        <v>0</v>
      </c>
      <c r="O129" s="8">
        <v>0</v>
      </c>
      <c r="P129" s="8">
        <v>30000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T129" s="8">
        <v>20000</v>
      </c>
      <c r="AU129" s="8">
        <v>0</v>
      </c>
      <c r="AV129" s="8">
        <v>0</v>
      </c>
      <c r="AW129" s="8">
        <v>0</v>
      </c>
      <c r="AX129" s="8">
        <v>0</v>
      </c>
      <c r="AY129" s="8">
        <v>20000</v>
      </c>
      <c r="AZ129" s="8">
        <v>0</v>
      </c>
      <c r="BA129" s="8">
        <v>0</v>
      </c>
      <c r="BB129" s="8">
        <v>0</v>
      </c>
      <c r="BC129" s="8">
        <v>0</v>
      </c>
      <c r="BD129" s="8">
        <v>20000</v>
      </c>
      <c r="BE129" s="8">
        <v>0</v>
      </c>
      <c r="BG129" s="8">
        <v>0</v>
      </c>
      <c r="BH129" s="8">
        <v>0</v>
      </c>
      <c r="BK129" s="8">
        <v>0</v>
      </c>
      <c r="BL129" s="8">
        <v>0</v>
      </c>
      <c r="BM129" s="8">
        <v>0</v>
      </c>
      <c r="BN129" s="8">
        <v>0</v>
      </c>
      <c r="BO129" s="8">
        <v>0</v>
      </c>
      <c r="BP129" s="8">
        <v>0</v>
      </c>
      <c r="BQ129" s="8">
        <v>0</v>
      </c>
      <c r="BR129" s="8">
        <v>0</v>
      </c>
      <c r="BT129" s="8">
        <v>0</v>
      </c>
      <c r="BU129" s="8">
        <v>0</v>
      </c>
      <c r="BV129" s="8">
        <v>0</v>
      </c>
      <c r="BW129" s="8">
        <v>0</v>
      </c>
      <c r="BX129" s="8">
        <v>0</v>
      </c>
      <c r="BY129" s="8">
        <v>0</v>
      </c>
      <c r="BZ129" s="8">
        <v>0</v>
      </c>
      <c r="CA129" s="8">
        <v>0</v>
      </c>
      <c r="CC129" s="8">
        <v>0</v>
      </c>
      <c r="CD129" s="8">
        <v>0</v>
      </c>
      <c r="CE129" s="8">
        <v>0</v>
      </c>
      <c r="CF129" s="8">
        <v>0</v>
      </c>
      <c r="CG129" s="8">
        <v>0</v>
      </c>
      <c r="CI129" s="8">
        <v>0</v>
      </c>
      <c r="CJ129" s="8">
        <v>0</v>
      </c>
      <c r="CK129" s="8">
        <v>0</v>
      </c>
      <c r="CL129" s="8">
        <v>0</v>
      </c>
      <c r="CM129" s="8">
        <v>0</v>
      </c>
      <c r="CN129" s="8">
        <v>0</v>
      </c>
      <c r="CO129" s="8">
        <v>0</v>
      </c>
      <c r="CP129" s="8">
        <v>0</v>
      </c>
      <c r="CQ129" s="8">
        <f t="shared" ref="CQ129:CQ137" si="26">SUM(C129:CP129)</f>
        <v>233197.3</v>
      </c>
      <c r="CR129" s="8" t="s">
        <v>296</v>
      </c>
      <c r="CS129" s="7"/>
      <c r="CT129" s="7"/>
      <c r="CU129" s="7"/>
      <c r="CV129" s="7"/>
      <c r="CW129" s="7"/>
      <c r="CX129" s="7">
        <f>SUM(CX127:CX128)</f>
        <v>553413786.43999994</v>
      </c>
      <c r="CY129" s="7"/>
      <c r="CZ129" s="7"/>
      <c r="DA129" s="7"/>
      <c r="DB129" s="7"/>
      <c r="DC129" s="7"/>
      <c r="DD129" s="7"/>
    </row>
    <row r="130" spans="1:108" ht="13.5" x14ac:dyDescent="0.25">
      <c r="A130" s="7" t="s">
        <v>358</v>
      </c>
      <c r="B130" s="8" t="s">
        <v>361</v>
      </c>
      <c r="C130" s="8">
        <v>1652700.44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20000</v>
      </c>
      <c r="M130" s="8">
        <v>0</v>
      </c>
      <c r="N130" s="8">
        <v>0</v>
      </c>
      <c r="P130" s="8">
        <v>250000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H130" s="8">
        <v>0</v>
      </c>
      <c r="AL130" s="8">
        <v>0</v>
      </c>
      <c r="AM130" s="8">
        <v>0</v>
      </c>
      <c r="AN130" s="8">
        <v>0</v>
      </c>
      <c r="AO130" s="8">
        <v>0</v>
      </c>
      <c r="AS130" s="8">
        <v>0</v>
      </c>
      <c r="AT130" s="8">
        <v>190000</v>
      </c>
      <c r="AU130" s="8">
        <v>20000</v>
      </c>
      <c r="AV130" s="8">
        <v>0</v>
      </c>
      <c r="AW130" s="8">
        <v>0</v>
      </c>
      <c r="AX130" s="8">
        <v>0</v>
      </c>
      <c r="AY130" s="8">
        <v>60000</v>
      </c>
      <c r="AZ130" s="8">
        <v>0</v>
      </c>
      <c r="BA130" s="8">
        <v>0</v>
      </c>
      <c r="BB130" s="8">
        <v>0</v>
      </c>
      <c r="BC130" s="8">
        <v>0</v>
      </c>
      <c r="BD130" s="8">
        <v>120000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  <c r="BL130" s="8">
        <v>0</v>
      </c>
      <c r="BM130" s="8">
        <v>0</v>
      </c>
      <c r="BN130" s="8">
        <v>0</v>
      </c>
      <c r="BO130" s="8">
        <v>0</v>
      </c>
      <c r="BP130" s="8">
        <v>0</v>
      </c>
      <c r="BQ130" s="8">
        <v>0</v>
      </c>
      <c r="BR130" s="8">
        <v>0</v>
      </c>
      <c r="BS130" s="8">
        <v>0</v>
      </c>
      <c r="BT130" s="8">
        <v>0</v>
      </c>
      <c r="BU130" s="8">
        <v>0</v>
      </c>
      <c r="BV130" s="8">
        <v>0</v>
      </c>
      <c r="BW130" s="8">
        <v>0</v>
      </c>
      <c r="BX130" s="8">
        <v>0</v>
      </c>
      <c r="BY130" s="8">
        <v>0</v>
      </c>
      <c r="BZ130" s="8">
        <v>0</v>
      </c>
      <c r="CA130" s="8">
        <v>0</v>
      </c>
      <c r="CB130" s="8">
        <v>0</v>
      </c>
      <c r="CC130" s="8">
        <v>0</v>
      </c>
      <c r="CD130" s="8">
        <v>0</v>
      </c>
      <c r="CE130" s="8">
        <v>0</v>
      </c>
      <c r="CF130" s="8">
        <v>0</v>
      </c>
      <c r="CG130" s="8">
        <v>0</v>
      </c>
      <c r="CH130" s="8">
        <v>0</v>
      </c>
      <c r="CI130" s="8">
        <v>0</v>
      </c>
      <c r="CJ130" s="8">
        <v>0</v>
      </c>
      <c r="CK130" s="8">
        <v>0</v>
      </c>
      <c r="CL130" s="8">
        <v>0</v>
      </c>
      <c r="CM130" s="8">
        <v>0</v>
      </c>
      <c r="CN130" s="8">
        <v>0</v>
      </c>
      <c r="CO130" s="8">
        <v>0</v>
      </c>
      <c r="CP130" s="8">
        <v>0</v>
      </c>
      <c r="CQ130" s="8">
        <f t="shared" si="26"/>
        <v>2312700.44</v>
      </c>
      <c r="CR130" s="8" t="s">
        <v>358</v>
      </c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</row>
    <row r="131" spans="1:108" ht="13.5" x14ac:dyDescent="0.25">
      <c r="A131" s="7" t="s">
        <v>298</v>
      </c>
      <c r="B131" s="8" t="s">
        <v>299</v>
      </c>
      <c r="C131" s="8">
        <v>1143769.25</v>
      </c>
      <c r="D131" s="8">
        <v>0</v>
      </c>
      <c r="E131" s="8">
        <v>0</v>
      </c>
      <c r="F131" s="8">
        <v>0</v>
      </c>
      <c r="G131" s="8">
        <v>0</v>
      </c>
      <c r="H131" s="8">
        <v>5000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14000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8">
        <v>13000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12000</v>
      </c>
      <c r="AU131" s="8">
        <v>23000</v>
      </c>
      <c r="AV131" s="8">
        <v>0</v>
      </c>
      <c r="AW131" s="8">
        <v>0</v>
      </c>
      <c r="AX131" s="8">
        <v>0</v>
      </c>
      <c r="AY131" s="8">
        <v>16000</v>
      </c>
      <c r="AZ131" s="8">
        <v>0</v>
      </c>
      <c r="BA131" s="8">
        <v>0</v>
      </c>
      <c r="BB131" s="8">
        <v>10000</v>
      </c>
      <c r="BC131" s="8">
        <v>0</v>
      </c>
      <c r="BD131" s="8">
        <v>0</v>
      </c>
      <c r="BE131" s="8">
        <v>0</v>
      </c>
      <c r="BG131" s="8">
        <v>0</v>
      </c>
      <c r="BH131" s="8">
        <v>0</v>
      </c>
      <c r="BI131" s="8">
        <v>0</v>
      </c>
      <c r="BJ131" s="8">
        <v>0</v>
      </c>
      <c r="BK131" s="8">
        <v>0</v>
      </c>
      <c r="BL131" s="8">
        <v>0</v>
      </c>
      <c r="BM131" s="8">
        <v>0</v>
      </c>
      <c r="BN131" s="8">
        <v>0</v>
      </c>
      <c r="BO131" s="8">
        <v>0</v>
      </c>
      <c r="BP131" s="8">
        <v>0</v>
      </c>
      <c r="BQ131" s="8">
        <v>0</v>
      </c>
      <c r="BR131" s="8">
        <v>0</v>
      </c>
      <c r="BT131" s="8">
        <v>0</v>
      </c>
      <c r="BU131" s="8">
        <v>7626231.2300000004</v>
      </c>
      <c r="BV131" s="8">
        <v>0</v>
      </c>
      <c r="BW131" s="8">
        <v>0</v>
      </c>
      <c r="BX131" s="8">
        <v>0</v>
      </c>
      <c r="BY131" s="8">
        <v>0</v>
      </c>
      <c r="BZ131" s="8">
        <v>76580758.409999996</v>
      </c>
      <c r="CA131" s="8">
        <v>0</v>
      </c>
      <c r="CC131" s="8">
        <v>0</v>
      </c>
      <c r="CD131" s="8">
        <v>0</v>
      </c>
      <c r="CE131" s="8">
        <v>0</v>
      </c>
      <c r="CF131" s="8">
        <v>0</v>
      </c>
      <c r="CG131" s="8">
        <v>0</v>
      </c>
      <c r="CI131" s="8">
        <v>0</v>
      </c>
      <c r="CJ131" s="8">
        <v>0</v>
      </c>
      <c r="CK131" s="8">
        <v>0</v>
      </c>
      <c r="CL131" s="8">
        <v>0</v>
      </c>
      <c r="CM131" s="8">
        <v>0</v>
      </c>
      <c r="CN131" s="8">
        <v>0</v>
      </c>
      <c r="CO131" s="8">
        <v>0</v>
      </c>
      <c r="CP131" s="8">
        <v>0</v>
      </c>
      <c r="CQ131" s="8">
        <f t="shared" si="26"/>
        <v>85443758.890000001</v>
      </c>
      <c r="CR131" s="8" t="s">
        <v>298</v>
      </c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</row>
    <row r="132" spans="1:108" ht="13.5" x14ac:dyDescent="0.25">
      <c r="A132" s="7" t="s">
        <v>300</v>
      </c>
      <c r="B132" s="8" t="s">
        <v>301</v>
      </c>
      <c r="C132" s="8">
        <v>487683.73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200</v>
      </c>
      <c r="M132" s="8">
        <v>0</v>
      </c>
      <c r="N132" s="8">
        <v>0</v>
      </c>
      <c r="O132" s="8">
        <v>0</v>
      </c>
      <c r="P132" s="8">
        <v>52000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8">
        <v>0</v>
      </c>
      <c r="AG132" s="8">
        <v>0</v>
      </c>
      <c r="AH132" s="8">
        <v>0</v>
      </c>
      <c r="AI132" s="8">
        <v>0</v>
      </c>
      <c r="AJ132" s="8">
        <v>0</v>
      </c>
      <c r="AK132" s="8">
        <v>0</v>
      </c>
      <c r="AL132" s="8">
        <v>0</v>
      </c>
      <c r="AM132" s="8">
        <v>0</v>
      </c>
      <c r="AN132" s="8">
        <v>0</v>
      </c>
      <c r="AO132" s="8">
        <v>0</v>
      </c>
      <c r="AP132" s="8">
        <v>0</v>
      </c>
      <c r="AQ132" s="8">
        <v>0</v>
      </c>
      <c r="AR132" s="8">
        <v>0</v>
      </c>
      <c r="AS132" s="8">
        <v>0</v>
      </c>
      <c r="AT132" s="8">
        <v>4000</v>
      </c>
      <c r="AU132" s="8">
        <v>0</v>
      </c>
      <c r="AV132" s="8">
        <v>0</v>
      </c>
      <c r="AW132" s="8">
        <v>0</v>
      </c>
      <c r="AX132" s="8">
        <v>0</v>
      </c>
      <c r="AY132" s="8">
        <v>8800</v>
      </c>
      <c r="AZ132" s="8">
        <v>0</v>
      </c>
      <c r="BA132" s="8">
        <v>0</v>
      </c>
      <c r="BB132" s="8">
        <v>0</v>
      </c>
      <c r="BC132" s="8">
        <v>0</v>
      </c>
      <c r="BD132" s="8">
        <v>0</v>
      </c>
      <c r="BE132" s="8">
        <v>0</v>
      </c>
      <c r="BF132" s="8">
        <v>0</v>
      </c>
      <c r="BG132" s="8">
        <v>0</v>
      </c>
      <c r="BH132" s="8">
        <v>0</v>
      </c>
      <c r="BI132" s="8">
        <v>0</v>
      </c>
      <c r="BJ132" s="8">
        <v>0</v>
      </c>
      <c r="BK132" s="8">
        <v>0</v>
      </c>
      <c r="BL132" s="8">
        <v>0</v>
      </c>
      <c r="BM132" s="8">
        <v>0</v>
      </c>
      <c r="BN132" s="8">
        <v>0</v>
      </c>
      <c r="BO132" s="8">
        <v>0</v>
      </c>
      <c r="BP132" s="8">
        <v>0</v>
      </c>
      <c r="BQ132" s="8">
        <v>0</v>
      </c>
      <c r="BR132" s="8">
        <v>0</v>
      </c>
      <c r="BT132" s="8">
        <v>0</v>
      </c>
      <c r="BU132" s="8">
        <v>0</v>
      </c>
      <c r="BV132" s="8">
        <v>0</v>
      </c>
      <c r="BW132" s="8">
        <v>0</v>
      </c>
      <c r="BX132" s="8">
        <v>0</v>
      </c>
      <c r="BY132" s="8">
        <v>0</v>
      </c>
      <c r="BZ132" s="8">
        <v>0</v>
      </c>
      <c r="CA132" s="8">
        <v>0</v>
      </c>
      <c r="CB132" s="8">
        <v>0</v>
      </c>
      <c r="CC132" s="8">
        <v>0</v>
      </c>
      <c r="CD132" s="8">
        <v>0</v>
      </c>
      <c r="CE132" s="8">
        <v>0</v>
      </c>
      <c r="CF132" s="8">
        <v>0</v>
      </c>
      <c r="CG132" s="8">
        <v>0</v>
      </c>
      <c r="CH132" s="8">
        <v>0</v>
      </c>
      <c r="CI132" s="8">
        <v>0</v>
      </c>
      <c r="CJ132" s="8">
        <v>0</v>
      </c>
      <c r="CK132" s="8">
        <v>0</v>
      </c>
      <c r="CL132" s="8">
        <v>0</v>
      </c>
      <c r="CM132" s="8">
        <v>0</v>
      </c>
      <c r="CN132" s="8">
        <v>0</v>
      </c>
      <c r="CO132" s="8">
        <v>0</v>
      </c>
      <c r="CP132" s="8">
        <v>0</v>
      </c>
      <c r="CQ132" s="8">
        <f t="shared" si="26"/>
        <v>552683.73</v>
      </c>
      <c r="CR132" s="8" t="s">
        <v>300</v>
      </c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</row>
    <row r="133" spans="1:108" ht="13.5" x14ac:dyDescent="0.25">
      <c r="A133" s="7" t="s">
        <v>302</v>
      </c>
      <c r="B133" s="8" t="s">
        <v>303</v>
      </c>
      <c r="C133" s="8">
        <v>3668002.1</v>
      </c>
      <c r="D133" s="8">
        <v>0</v>
      </c>
      <c r="E133" s="8">
        <v>0</v>
      </c>
      <c r="F133" s="8">
        <v>18375083.23</v>
      </c>
      <c r="G133" s="8">
        <v>0</v>
      </c>
      <c r="H133" s="8">
        <v>30000</v>
      </c>
      <c r="I133" s="8">
        <v>0</v>
      </c>
      <c r="J133" s="8">
        <v>0</v>
      </c>
      <c r="K133" s="8">
        <v>0</v>
      </c>
      <c r="L133" s="8">
        <v>4000</v>
      </c>
      <c r="M133" s="8">
        <v>0</v>
      </c>
      <c r="N133" s="8">
        <v>5000</v>
      </c>
      <c r="O133" s="8">
        <v>0</v>
      </c>
      <c r="P133" s="8">
        <v>162200</v>
      </c>
      <c r="Q133" s="8">
        <v>0</v>
      </c>
      <c r="R133" s="8">
        <v>22500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210000</v>
      </c>
      <c r="AA133" s="8">
        <v>0</v>
      </c>
      <c r="AB133" s="8">
        <v>0</v>
      </c>
      <c r="AC133" s="8">
        <v>65500</v>
      </c>
      <c r="AD133" s="8">
        <v>12500</v>
      </c>
      <c r="AE133" s="8">
        <v>10300</v>
      </c>
      <c r="AF133" s="8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0</v>
      </c>
      <c r="AM133" s="8">
        <v>0</v>
      </c>
      <c r="AN133" s="8">
        <v>0</v>
      </c>
      <c r="AO133" s="8">
        <v>0</v>
      </c>
      <c r="AP133" s="8">
        <v>500000</v>
      </c>
      <c r="AQ133" s="8">
        <v>0</v>
      </c>
      <c r="AR133" s="8">
        <v>0</v>
      </c>
      <c r="AS133" s="8">
        <v>0</v>
      </c>
      <c r="AT133" s="8">
        <v>280000</v>
      </c>
      <c r="AU133" s="8">
        <v>45000</v>
      </c>
      <c r="AV133" s="8">
        <v>20000</v>
      </c>
      <c r="AW133" s="8">
        <v>0</v>
      </c>
      <c r="AX133" s="8">
        <v>0</v>
      </c>
      <c r="AY133" s="8">
        <v>57000</v>
      </c>
      <c r="AZ133" s="8">
        <v>0</v>
      </c>
      <c r="BA133" s="8">
        <v>0</v>
      </c>
      <c r="BB133" s="8">
        <v>0</v>
      </c>
      <c r="BC133" s="8">
        <v>0</v>
      </c>
      <c r="BD133" s="8">
        <v>375000</v>
      </c>
      <c r="BE133" s="8">
        <v>0</v>
      </c>
      <c r="BF133" s="8">
        <v>0</v>
      </c>
      <c r="BG133" s="8">
        <v>0</v>
      </c>
      <c r="BH133" s="8">
        <v>0</v>
      </c>
      <c r="BI133" s="8">
        <v>0</v>
      </c>
      <c r="BJ133" s="8">
        <v>0</v>
      </c>
      <c r="BK133" s="8">
        <v>0</v>
      </c>
      <c r="BL133" s="8">
        <v>0</v>
      </c>
      <c r="BM133" s="8">
        <v>0</v>
      </c>
      <c r="BN133" s="8">
        <v>0</v>
      </c>
      <c r="BO133" s="8">
        <v>0</v>
      </c>
      <c r="BP133" s="8">
        <v>0</v>
      </c>
      <c r="BQ133" s="8">
        <v>0</v>
      </c>
      <c r="BR133" s="8">
        <v>0</v>
      </c>
      <c r="BS133" s="8">
        <v>0</v>
      </c>
      <c r="BT133" s="8">
        <v>0</v>
      </c>
      <c r="BU133" s="8">
        <v>0</v>
      </c>
      <c r="BV133" s="8">
        <v>0</v>
      </c>
      <c r="BW133" s="8">
        <v>0</v>
      </c>
      <c r="BX133" s="8">
        <v>0</v>
      </c>
      <c r="BY133" s="8">
        <v>0</v>
      </c>
      <c r="BZ133" s="8">
        <v>0</v>
      </c>
      <c r="CA133" s="8">
        <v>0</v>
      </c>
      <c r="CB133" s="8">
        <v>0</v>
      </c>
      <c r="CC133" s="8">
        <v>0</v>
      </c>
      <c r="CD133" s="8">
        <v>0</v>
      </c>
      <c r="CE133" s="8">
        <v>0</v>
      </c>
      <c r="CF133" s="8">
        <v>0</v>
      </c>
      <c r="CG133" s="8">
        <v>0</v>
      </c>
      <c r="CI133" s="8">
        <v>0</v>
      </c>
      <c r="CJ133" s="8">
        <v>0</v>
      </c>
      <c r="CK133" s="8">
        <v>0</v>
      </c>
      <c r="CL133" s="8">
        <v>0</v>
      </c>
      <c r="CN133" s="8">
        <v>0</v>
      </c>
      <c r="CO133" s="8">
        <v>0</v>
      </c>
      <c r="CP133" s="8">
        <v>0</v>
      </c>
      <c r="CQ133" s="8">
        <f t="shared" si="26"/>
        <v>23842085.330000002</v>
      </c>
      <c r="CR133" s="8" t="s">
        <v>302</v>
      </c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</row>
    <row r="134" spans="1:108" ht="13.5" x14ac:dyDescent="0.25">
      <c r="A134" s="7" t="s">
        <v>304</v>
      </c>
      <c r="B134" s="8" t="s">
        <v>305</v>
      </c>
      <c r="C134" s="8">
        <v>2509207.52</v>
      </c>
      <c r="D134" s="8">
        <v>0</v>
      </c>
      <c r="E134" s="8">
        <v>52940</v>
      </c>
      <c r="F134" s="8">
        <v>0</v>
      </c>
      <c r="G134" s="8">
        <v>0</v>
      </c>
      <c r="H134" s="8">
        <v>8000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25000</v>
      </c>
      <c r="Q134" s="8">
        <v>0</v>
      </c>
      <c r="R134" s="8">
        <v>0</v>
      </c>
      <c r="S134" s="8">
        <v>0</v>
      </c>
      <c r="T134" s="8">
        <v>240000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61000</v>
      </c>
      <c r="AD134" s="8">
        <v>20000</v>
      </c>
      <c r="AE134" s="8">
        <v>0</v>
      </c>
      <c r="AF134" s="8">
        <v>0</v>
      </c>
      <c r="AG134" s="8">
        <v>0</v>
      </c>
      <c r="AH134" s="8">
        <v>0</v>
      </c>
      <c r="AI134" s="8">
        <v>0</v>
      </c>
      <c r="AJ134" s="8">
        <v>0</v>
      </c>
      <c r="AK134" s="8">
        <v>0</v>
      </c>
      <c r="AL134" s="8">
        <v>0</v>
      </c>
      <c r="AM134" s="8">
        <v>0</v>
      </c>
      <c r="AN134" s="8">
        <v>0</v>
      </c>
      <c r="AO134" s="8">
        <v>0</v>
      </c>
      <c r="AP134" s="8">
        <v>0</v>
      </c>
      <c r="AQ134" s="8">
        <v>0</v>
      </c>
      <c r="AR134" s="8">
        <v>0</v>
      </c>
      <c r="AS134" s="8">
        <v>0</v>
      </c>
      <c r="AT134" s="8">
        <v>63000</v>
      </c>
      <c r="AU134" s="8">
        <v>112000</v>
      </c>
      <c r="AV134" s="8">
        <v>41800</v>
      </c>
      <c r="AW134" s="8">
        <v>8765.1299999999992</v>
      </c>
      <c r="AX134" s="8">
        <v>0</v>
      </c>
      <c r="AY134" s="8">
        <v>30000</v>
      </c>
      <c r="AZ134" s="8">
        <v>12000</v>
      </c>
      <c r="BA134" s="8">
        <v>0</v>
      </c>
      <c r="BB134" s="8">
        <v>0</v>
      </c>
      <c r="BC134" s="8">
        <v>0</v>
      </c>
      <c r="BD134" s="8">
        <v>12200</v>
      </c>
      <c r="BE134" s="8">
        <v>0</v>
      </c>
      <c r="BF134" s="8">
        <v>0</v>
      </c>
      <c r="BG134" s="8">
        <v>13995432.52</v>
      </c>
      <c r="BH134" s="8">
        <v>0</v>
      </c>
      <c r="BI134" s="8">
        <v>0</v>
      </c>
      <c r="BJ134" s="8">
        <v>0</v>
      </c>
      <c r="BK134" s="8">
        <v>0</v>
      </c>
      <c r="BL134" s="8">
        <v>0</v>
      </c>
      <c r="BM134" s="8">
        <v>0</v>
      </c>
      <c r="BN134" s="8">
        <v>0</v>
      </c>
      <c r="BO134" s="8">
        <v>0</v>
      </c>
      <c r="BP134" s="8">
        <v>0</v>
      </c>
      <c r="BQ134" s="8">
        <v>0</v>
      </c>
      <c r="BR134" s="8">
        <v>0</v>
      </c>
      <c r="BT134" s="8">
        <v>0</v>
      </c>
      <c r="BU134" s="8">
        <v>0</v>
      </c>
      <c r="BV134" s="8">
        <v>0</v>
      </c>
      <c r="BW134" s="8">
        <v>0</v>
      </c>
      <c r="BX134" s="8">
        <v>0</v>
      </c>
      <c r="BY134" s="8">
        <v>0</v>
      </c>
      <c r="BZ134" s="8">
        <v>0</v>
      </c>
      <c r="CA134" s="8">
        <v>0</v>
      </c>
      <c r="CC134" s="8">
        <v>0</v>
      </c>
      <c r="CD134" s="8">
        <v>0</v>
      </c>
      <c r="CE134" s="8">
        <v>0</v>
      </c>
      <c r="CF134" s="8">
        <v>0</v>
      </c>
      <c r="CG134" s="8">
        <v>0</v>
      </c>
      <c r="CI134" s="8">
        <v>0</v>
      </c>
      <c r="CJ134" s="8">
        <v>0</v>
      </c>
      <c r="CK134" s="8">
        <v>0</v>
      </c>
      <c r="CL134" s="8">
        <v>0</v>
      </c>
      <c r="CM134" s="8">
        <v>0</v>
      </c>
      <c r="CN134" s="8">
        <v>0</v>
      </c>
      <c r="CO134" s="8">
        <v>0</v>
      </c>
      <c r="CP134" s="8">
        <v>0</v>
      </c>
      <c r="CQ134" s="8">
        <f t="shared" si="26"/>
        <v>17191345.169999998</v>
      </c>
      <c r="CR134" s="8" t="s">
        <v>304</v>
      </c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</row>
    <row r="135" spans="1:108" ht="13.5" x14ac:dyDescent="0.25">
      <c r="A135" s="7" t="s">
        <v>306</v>
      </c>
      <c r="B135" s="8" t="s">
        <v>307</v>
      </c>
      <c r="C135" s="8">
        <v>1565144.27</v>
      </c>
      <c r="D135" s="8">
        <v>19427663.350000001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5000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5893017.0700000003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8">
        <v>200000</v>
      </c>
      <c r="AF135" s="8">
        <v>0</v>
      </c>
      <c r="AG135" s="8">
        <v>0</v>
      </c>
      <c r="AH135" s="8">
        <v>0</v>
      </c>
      <c r="AI135" s="8">
        <v>406928.57</v>
      </c>
      <c r="AJ135" s="8">
        <v>0</v>
      </c>
      <c r="AK135" s="8">
        <v>0</v>
      </c>
      <c r="AL135" s="8">
        <v>0</v>
      </c>
      <c r="AM135" s="8">
        <v>0</v>
      </c>
      <c r="AN135" s="8">
        <v>0</v>
      </c>
      <c r="AO135" s="8">
        <v>0</v>
      </c>
      <c r="AP135" s="8">
        <v>0</v>
      </c>
      <c r="AQ135" s="8">
        <v>0</v>
      </c>
      <c r="AS135" s="8">
        <v>0</v>
      </c>
      <c r="AT135" s="8">
        <v>50000</v>
      </c>
      <c r="AU135" s="8">
        <v>0</v>
      </c>
      <c r="AV135" s="8">
        <v>7000</v>
      </c>
      <c r="AW135" s="8">
        <v>0</v>
      </c>
      <c r="AX135" s="8">
        <v>0</v>
      </c>
      <c r="AY135" s="8">
        <v>15000</v>
      </c>
      <c r="AZ135" s="8">
        <v>0</v>
      </c>
      <c r="BA135" s="8">
        <v>0</v>
      </c>
      <c r="BB135" s="8">
        <v>0</v>
      </c>
      <c r="BC135" s="8">
        <v>0</v>
      </c>
      <c r="BD135" s="8">
        <v>255000</v>
      </c>
      <c r="BE135" s="8">
        <v>0</v>
      </c>
      <c r="BF135" s="8">
        <v>0</v>
      </c>
      <c r="BG135" s="8">
        <v>0</v>
      </c>
      <c r="BH135" s="8">
        <v>0</v>
      </c>
      <c r="BI135" s="8">
        <v>0</v>
      </c>
      <c r="BJ135" s="8">
        <v>0</v>
      </c>
      <c r="BK135" s="8">
        <v>0</v>
      </c>
      <c r="BL135" s="8">
        <v>0</v>
      </c>
      <c r="BM135" s="8">
        <v>0</v>
      </c>
      <c r="BN135" s="8">
        <v>0</v>
      </c>
      <c r="BO135" s="8">
        <v>0</v>
      </c>
      <c r="BP135" s="8">
        <v>0</v>
      </c>
      <c r="BQ135" s="8">
        <v>0</v>
      </c>
      <c r="BR135" s="8">
        <v>0</v>
      </c>
      <c r="BT135" s="8">
        <v>0</v>
      </c>
      <c r="BV135" s="8">
        <v>0</v>
      </c>
      <c r="BX135" s="8">
        <v>0</v>
      </c>
      <c r="BY135" s="8">
        <v>0</v>
      </c>
      <c r="BZ135" s="8">
        <v>0</v>
      </c>
      <c r="CA135" s="8">
        <v>0</v>
      </c>
      <c r="CC135" s="8">
        <v>0</v>
      </c>
      <c r="CD135" s="8">
        <v>0</v>
      </c>
      <c r="CE135" s="8">
        <v>0</v>
      </c>
      <c r="CF135" s="8">
        <v>0</v>
      </c>
      <c r="CG135" s="8">
        <v>0</v>
      </c>
      <c r="CI135" s="8">
        <v>0</v>
      </c>
      <c r="CJ135" s="8">
        <v>0</v>
      </c>
      <c r="CK135" s="8">
        <v>0</v>
      </c>
      <c r="CL135" s="8">
        <v>0</v>
      </c>
      <c r="CM135" s="8">
        <v>0</v>
      </c>
      <c r="CN135" s="8">
        <v>0</v>
      </c>
      <c r="CO135" s="8">
        <v>0</v>
      </c>
      <c r="CP135" s="8">
        <v>0</v>
      </c>
      <c r="CQ135" s="8">
        <f t="shared" si="26"/>
        <v>27824753.260000002</v>
      </c>
      <c r="CR135" s="8" t="s">
        <v>306</v>
      </c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</row>
    <row r="136" spans="1:108" ht="13.5" x14ac:dyDescent="0.25">
      <c r="A136" s="7" t="s">
        <v>308</v>
      </c>
      <c r="B136" s="8" t="s">
        <v>309</v>
      </c>
      <c r="C136" s="8">
        <v>5767151.6600000001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4000</v>
      </c>
      <c r="M136" s="8">
        <v>0</v>
      </c>
      <c r="N136" s="8">
        <v>0</v>
      </c>
      <c r="O136" s="8">
        <v>0</v>
      </c>
      <c r="P136" s="8">
        <v>19100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23000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0</v>
      </c>
      <c r="AM136" s="8">
        <v>0</v>
      </c>
      <c r="AN136" s="8">
        <v>0</v>
      </c>
      <c r="AO136" s="8">
        <v>0</v>
      </c>
      <c r="AP136" s="8">
        <v>0</v>
      </c>
      <c r="AQ136" s="8">
        <v>0</v>
      </c>
      <c r="AR136" s="8">
        <v>0</v>
      </c>
      <c r="AS136" s="8">
        <v>0</v>
      </c>
      <c r="AT136" s="8">
        <v>8000</v>
      </c>
      <c r="AU136" s="8">
        <v>0</v>
      </c>
      <c r="AV136" s="8">
        <v>3000</v>
      </c>
      <c r="AW136" s="8">
        <v>0</v>
      </c>
      <c r="AX136" s="8">
        <v>0</v>
      </c>
      <c r="AY136" s="8">
        <v>17900</v>
      </c>
      <c r="AZ136" s="8">
        <v>0</v>
      </c>
      <c r="BA136" s="8">
        <v>0</v>
      </c>
      <c r="BB136" s="8">
        <v>0</v>
      </c>
      <c r="BC136" s="8">
        <v>0</v>
      </c>
      <c r="BD136" s="8">
        <v>0</v>
      </c>
      <c r="BE136" s="8">
        <v>0</v>
      </c>
      <c r="BF136" s="8">
        <v>0</v>
      </c>
      <c r="BG136" s="8">
        <v>0</v>
      </c>
      <c r="BH136" s="8">
        <v>0</v>
      </c>
      <c r="BI136" s="8">
        <v>0</v>
      </c>
      <c r="BJ136" s="8">
        <v>0</v>
      </c>
      <c r="BK136" s="8">
        <v>0</v>
      </c>
      <c r="BL136" s="8">
        <v>0</v>
      </c>
      <c r="BM136" s="8">
        <v>0</v>
      </c>
      <c r="BN136" s="8">
        <v>0</v>
      </c>
      <c r="BO136" s="8">
        <v>0</v>
      </c>
      <c r="BP136" s="8">
        <v>0</v>
      </c>
      <c r="BQ136" s="8">
        <v>0</v>
      </c>
      <c r="BR136" s="8">
        <v>6903512.2199999997</v>
      </c>
      <c r="BS136" s="8">
        <v>0</v>
      </c>
      <c r="BT136" s="8">
        <v>0</v>
      </c>
      <c r="BU136" s="8">
        <v>0</v>
      </c>
      <c r="BV136" s="8">
        <v>0</v>
      </c>
      <c r="BW136" s="8">
        <v>0</v>
      </c>
      <c r="BX136" s="8">
        <v>0</v>
      </c>
      <c r="BY136" s="8">
        <v>0</v>
      </c>
      <c r="BZ136" s="8">
        <v>0</v>
      </c>
      <c r="CA136" s="8">
        <v>0</v>
      </c>
      <c r="CB136" s="8">
        <v>0</v>
      </c>
      <c r="CC136" s="8">
        <v>0</v>
      </c>
      <c r="CD136" s="8">
        <v>0</v>
      </c>
      <c r="CE136" s="8">
        <v>0</v>
      </c>
      <c r="CF136" s="8">
        <v>0</v>
      </c>
      <c r="CG136" s="8">
        <v>0</v>
      </c>
      <c r="CI136" s="8">
        <v>0</v>
      </c>
      <c r="CJ136" s="8">
        <v>0</v>
      </c>
      <c r="CK136" s="8">
        <v>0</v>
      </c>
      <c r="CL136" s="8">
        <v>0</v>
      </c>
      <c r="CM136" s="8">
        <v>0</v>
      </c>
      <c r="CN136" s="8">
        <v>0</v>
      </c>
      <c r="CO136" s="8">
        <v>0</v>
      </c>
      <c r="CP136" s="8">
        <v>0</v>
      </c>
      <c r="CQ136" s="8">
        <f t="shared" si="26"/>
        <v>12745663.879999999</v>
      </c>
      <c r="CR136" s="8" t="s">
        <v>308</v>
      </c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</row>
    <row r="137" spans="1:108" ht="13.5" x14ac:dyDescent="0.25">
      <c r="A137" s="7" t="s">
        <v>310</v>
      </c>
      <c r="B137" s="8" t="s">
        <v>311</v>
      </c>
      <c r="C137" s="8">
        <v>2606800.0499999998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5000</v>
      </c>
      <c r="N137" s="8">
        <v>0</v>
      </c>
      <c r="P137" s="8">
        <v>10000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340000</v>
      </c>
      <c r="AA137" s="8">
        <v>0</v>
      </c>
      <c r="AB137" s="8">
        <v>0</v>
      </c>
      <c r="AC137" s="8">
        <v>0</v>
      </c>
      <c r="AD137" s="8">
        <v>0</v>
      </c>
      <c r="AE137" s="8">
        <v>5000</v>
      </c>
      <c r="AF137" s="8">
        <v>0</v>
      </c>
      <c r="AG137" s="8">
        <v>0</v>
      </c>
      <c r="AH137" s="8">
        <v>320000</v>
      </c>
      <c r="AI137" s="8">
        <v>0</v>
      </c>
      <c r="AJ137" s="8">
        <v>0</v>
      </c>
      <c r="AK137" s="8">
        <v>0</v>
      </c>
      <c r="AL137" s="8">
        <v>0</v>
      </c>
      <c r="AM137" s="8">
        <v>0</v>
      </c>
      <c r="AN137" s="8">
        <v>0</v>
      </c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35000</v>
      </c>
      <c r="AU137" s="8">
        <v>10000</v>
      </c>
      <c r="AV137" s="8">
        <v>640000</v>
      </c>
      <c r="AW137" s="8">
        <v>0</v>
      </c>
      <c r="AX137" s="8">
        <v>0</v>
      </c>
      <c r="AY137" s="8">
        <v>5000</v>
      </c>
      <c r="AZ137" s="8">
        <v>0</v>
      </c>
      <c r="BA137" s="8">
        <v>0</v>
      </c>
      <c r="BB137" s="8">
        <v>0</v>
      </c>
      <c r="BC137" s="8">
        <v>0</v>
      </c>
      <c r="BD137" s="8">
        <v>0</v>
      </c>
      <c r="BE137" s="8">
        <v>0</v>
      </c>
      <c r="BF137" s="8">
        <v>0</v>
      </c>
      <c r="BG137" s="8">
        <v>0</v>
      </c>
      <c r="BH137" s="8">
        <v>0</v>
      </c>
      <c r="BI137" s="8">
        <v>0</v>
      </c>
      <c r="BJ137" s="8">
        <v>0</v>
      </c>
      <c r="BK137" s="8">
        <v>0</v>
      </c>
      <c r="BL137" s="8">
        <v>0</v>
      </c>
      <c r="BM137" s="8">
        <v>0</v>
      </c>
      <c r="BN137" s="8">
        <v>0</v>
      </c>
      <c r="BO137" s="8">
        <v>0</v>
      </c>
      <c r="BP137" s="8">
        <v>0</v>
      </c>
      <c r="BQ137" s="8">
        <v>0</v>
      </c>
      <c r="BR137" s="8">
        <v>0</v>
      </c>
      <c r="BS137" s="8">
        <v>0</v>
      </c>
      <c r="BT137" s="8">
        <v>0</v>
      </c>
      <c r="BU137" s="8">
        <v>0</v>
      </c>
      <c r="BV137" s="8">
        <v>0</v>
      </c>
      <c r="BW137" s="8">
        <v>0</v>
      </c>
      <c r="BX137" s="8">
        <v>0</v>
      </c>
      <c r="BY137" s="8">
        <v>0</v>
      </c>
      <c r="BZ137" s="8">
        <v>0</v>
      </c>
      <c r="CA137" s="8">
        <v>0</v>
      </c>
      <c r="CB137" s="8">
        <v>0</v>
      </c>
      <c r="CC137" s="8">
        <v>0</v>
      </c>
      <c r="CD137" s="8">
        <v>0</v>
      </c>
      <c r="CE137" s="8">
        <v>0</v>
      </c>
      <c r="CF137" s="8">
        <v>0</v>
      </c>
      <c r="CG137" s="8">
        <v>8253234.5300000003</v>
      </c>
      <c r="CH137" s="8">
        <v>0</v>
      </c>
      <c r="CI137" s="8">
        <v>0</v>
      </c>
      <c r="CJ137" s="8">
        <v>0</v>
      </c>
      <c r="CK137" s="8">
        <v>0</v>
      </c>
      <c r="CL137" s="8">
        <v>0</v>
      </c>
      <c r="CM137" s="8">
        <v>0</v>
      </c>
      <c r="CN137" s="8">
        <v>0</v>
      </c>
      <c r="CO137" s="8">
        <v>0</v>
      </c>
      <c r="CP137" s="8">
        <v>0</v>
      </c>
      <c r="CQ137" s="8">
        <f t="shared" si="26"/>
        <v>12230034.58</v>
      </c>
      <c r="CR137" s="8" t="s">
        <v>310</v>
      </c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</row>
    <row r="138" spans="1:108" ht="13.5" x14ac:dyDescent="0.25">
      <c r="A138" s="7" t="s">
        <v>83</v>
      </c>
      <c r="C138" s="7">
        <f>SUM(C127:C137)</f>
        <v>21216481.469999999</v>
      </c>
      <c r="D138" s="7">
        <f t="shared" ref="D138:BR138" si="27">SUM(D127:D137)</f>
        <v>19427663.350000001</v>
      </c>
      <c r="E138" s="7">
        <f t="shared" si="27"/>
        <v>52940</v>
      </c>
      <c r="F138" s="7">
        <f t="shared" si="27"/>
        <v>18375083.23</v>
      </c>
      <c r="G138" s="7">
        <f t="shared" si="27"/>
        <v>0</v>
      </c>
      <c r="H138" s="7">
        <f t="shared" si="27"/>
        <v>43000</v>
      </c>
      <c r="I138" s="7">
        <f t="shared" si="27"/>
        <v>0</v>
      </c>
      <c r="J138" s="7">
        <f t="shared" si="27"/>
        <v>0</v>
      </c>
      <c r="K138" s="7">
        <f t="shared" si="27"/>
        <v>10000</v>
      </c>
      <c r="L138" s="7">
        <f t="shared" si="27"/>
        <v>78200</v>
      </c>
      <c r="M138" s="7">
        <f>SUM(M127:M137)</f>
        <v>0</v>
      </c>
      <c r="N138" s="7">
        <f t="shared" si="27"/>
        <v>5000</v>
      </c>
      <c r="O138" s="7"/>
      <c r="P138" s="7">
        <f t="shared" si="27"/>
        <v>873300</v>
      </c>
      <c r="Q138" s="7">
        <f t="shared" si="27"/>
        <v>0</v>
      </c>
      <c r="R138" s="7">
        <f t="shared" si="27"/>
        <v>47500</v>
      </c>
      <c r="S138" s="7">
        <f t="shared" si="27"/>
        <v>15000</v>
      </c>
      <c r="T138" s="7">
        <f t="shared" si="27"/>
        <v>240000</v>
      </c>
      <c r="U138" s="7">
        <f t="shared" si="27"/>
        <v>0</v>
      </c>
      <c r="V138" s="7">
        <f t="shared" si="27"/>
        <v>23000</v>
      </c>
      <c r="W138" s="7">
        <f t="shared" si="27"/>
        <v>0</v>
      </c>
      <c r="X138" s="7">
        <f t="shared" si="27"/>
        <v>0</v>
      </c>
      <c r="Y138" s="7">
        <f t="shared" si="27"/>
        <v>5893017.0700000003</v>
      </c>
      <c r="Z138" s="7">
        <f t="shared" si="27"/>
        <v>664000</v>
      </c>
      <c r="AA138" s="7">
        <f t="shared" si="27"/>
        <v>0</v>
      </c>
      <c r="AB138" s="7">
        <f t="shared" si="27"/>
        <v>0</v>
      </c>
      <c r="AC138" s="7">
        <f t="shared" si="27"/>
        <v>126500</v>
      </c>
      <c r="AD138" s="7">
        <f t="shared" si="27"/>
        <v>32500</v>
      </c>
      <c r="AE138" s="7">
        <f t="shared" si="27"/>
        <v>215300</v>
      </c>
      <c r="AF138" s="7">
        <f t="shared" si="27"/>
        <v>0</v>
      </c>
      <c r="AG138" s="7">
        <f t="shared" si="27"/>
        <v>0</v>
      </c>
      <c r="AH138" s="7">
        <f>SUM(AH127:AH137)</f>
        <v>320000</v>
      </c>
      <c r="AI138" s="7">
        <f t="shared" si="27"/>
        <v>406928.57</v>
      </c>
      <c r="AJ138" s="7">
        <f t="shared" si="27"/>
        <v>0</v>
      </c>
      <c r="AK138" s="7">
        <f t="shared" si="27"/>
        <v>0</v>
      </c>
      <c r="AL138" s="7">
        <f t="shared" si="27"/>
        <v>4500000</v>
      </c>
      <c r="AM138" s="7">
        <f t="shared" si="27"/>
        <v>13000</v>
      </c>
      <c r="AN138" s="7">
        <f t="shared" si="27"/>
        <v>0</v>
      </c>
      <c r="AO138" s="7">
        <f t="shared" si="27"/>
        <v>0</v>
      </c>
      <c r="AP138" s="7">
        <f t="shared" si="27"/>
        <v>500000</v>
      </c>
      <c r="AQ138" s="7">
        <f t="shared" si="27"/>
        <v>0</v>
      </c>
      <c r="AR138" s="7">
        <f t="shared" si="27"/>
        <v>0</v>
      </c>
      <c r="AS138" s="7">
        <f t="shared" si="27"/>
        <v>0</v>
      </c>
      <c r="AT138" s="7">
        <f t="shared" si="27"/>
        <v>977000</v>
      </c>
      <c r="AU138" s="7">
        <f t="shared" si="27"/>
        <v>210000</v>
      </c>
      <c r="AV138" s="7">
        <f t="shared" si="27"/>
        <v>711800</v>
      </c>
      <c r="AW138" s="7">
        <f t="shared" si="27"/>
        <v>8765.1299999999992</v>
      </c>
      <c r="AX138" s="7">
        <f t="shared" si="27"/>
        <v>0</v>
      </c>
      <c r="AY138" s="7">
        <f t="shared" si="27"/>
        <v>309700</v>
      </c>
      <c r="AZ138" s="7">
        <f t="shared" si="27"/>
        <v>12000</v>
      </c>
      <c r="BA138" s="7">
        <f t="shared" si="27"/>
        <v>0</v>
      </c>
      <c r="BB138" s="7">
        <f t="shared" si="27"/>
        <v>10000</v>
      </c>
      <c r="BC138" s="7">
        <f t="shared" si="27"/>
        <v>0</v>
      </c>
      <c r="BD138" s="7">
        <f t="shared" si="27"/>
        <v>1082200</v>
      </c>
      <c r="BE138" s="7">
        <f t="shared" si="27"/>
        <v>0</v>
      </c>
      <c r="BF138" s="7">
        <f t="shared" si="27"/>
        <v>0</v>
      </c>
      <c r="BG138" s="7">
        <f t="shared" si="27"/>
        <v>13995432.52</v>
      </c>
      <c r="BH138" s="7">
        <f t="shared" si="27"/>
        <v>0</v>
      </c>
      <c r="BI138" s="7">
        <f t="shared" si="27"/>
        <v>0</v>
      </c>
      <c r="BJ138" s="7">
        <f t="shared" si="27"/>
        <v>0</v>
      </c>
      <c r="BK138" s="7">
        <f t="shared" si="27"/>
        <v>0</v>
      </c>
      <c r="BL138" s="7">
        <f t="shared" si="27"/>
        <v>0</v>
      </c>
      <c r="BM138" s="7">
        <f t="shared" si="27"/>
        <v>0</v>
      </c>
      <c r="BN138" s="7">
        <f t="shared" si="27"/>
        <v>0</v>
      </c>
      <c r="BO138" s="7">
        <f t="shared" si="27"/>
        <v>0</v>
      </c>
      <c r="BP138" s="7">
        <f t="shared" si="27"/>
        <v>0</v>
      </c>
      <c r="BQ138" s="7">
        <f t="shared" si="27"/>
        <v>0</v>
      </c>
      <c r="BR138" s="7">
        <f t="shared" si="27"/>
        <v>6903512.2199999997</v>
      </c>
      <c r="BS138" s="7">
        <f t="shared" ref="BS138:CQ138" si="28">SUM(BS127:BS137)</f>
        <v>0</v>
      </c>
      <c r="BT138" s="7">
        <f t="shared" si="28"/>
        <v>0</v>
      </c>
      <c r="BU138" s="7">
        <f t="shared" si="28"/>
        <v>7626231.2300000004</v>
      </c>
      <c r="BV138" s="7">
        <f t="shared" si="28"/>
        <v>0</v>
      </c>
      <c r="BW138" s="7">
        <f t="shared" si="28"/>
        <v>0</v>
      </c>
      <c r="BX138" s="7">
        <f t="shared" si="28"/>
        <v>0</v>
      </c>
      <c r="BY138" s="7">
        <f t="shared" si="28"/>
        <v>0</v>
      </c>
      <c r="BZ138" s="7">
        <f t="shared" si="28"/>
        <v>76580758.409999996</v>
      </c>
      <c r="CA138" s="7">
        <f t="shared" si="28"/>
        <v>0</v>
      </c>
      <c r="CB138" s="7">
        <f t="shared" si="28"/>
        <v>0</v>
      </c>
      <c r="CC138" s="7">
        <f t="shared" si="28"/>
        <v>0</v>
      </c>
      <c r="CD138" s="7">
        <f t="shared" si="28"/>
        <v>0</v>
      </c>
      <c r="CE138" s="7">
        <f t="shared" si="28"/>
        <v>0</v>
      </c>
      <c r="CF138" s="7">
        <f t="shared" si="28"/>
        <v>0</v>
      </c>
      <c r="CG138" s="7">
        <f t="shared" si="28"/>
        <v>8253234.5300000003</v>
      </c>
      <c r="CH138" s="7">
        <f t="shared" si="28"/>
        <v>0</v>
      </c>
      <c r="CI138" s="7">
        <f t="shared" si="28"/>
        <v>0</v>
      </c>
      <c r="CJ138" s="7">
        <f t="shared" si="28"/>
        <v>0</v>
      </c>
      <c r="CK138" s="7">
        <f t="shared" si="28"/>
        <v>0</v>
      </c>
      <c r="CL138" s="7">
        <f t="shared" si="28"/>
        <v>0</v>
      </c>
      <c r="CM138" s="7">
        <f t="shared" si="28"/>
        <v>0</v>
      </c>
      <c r="CN138" s="7">
        <f t="shared" si="28"/>
        <v>0</v>
      </c>
      <c r="CO138" s="7">
        <f t="shared" si="28"/>
        <v>0</v>
      </c>
      <c r="CP138" s="7">
        <f t="shared" si="28"/>
        <v>0</v>
      </c>
      <c r="CQ138" s="7">
        <f t="shared" si="28"/>
        <v>189759047.72999999</v>
      </c>
      <c r="CR138" s="7" t="s">
        <v>83</v>
      </c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</row>
    <row r="139" spans="1:108" ht="13.5" x14ac:dyDescent="0.25">
      <c r="A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</row>
    <row r="140" spans="1:108" ht="13.5" x14ac:dyDescent="0.25">
      <c r="A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</row>
    <row r="141" spans="1:108" ht="13.5" x14ac:dyDescent="0.25">
      <c r="C141" s="7" t="s">
        <v>400</v>
      </c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</row>
    <row r="142" spans="1:108" ht="13.5" x14ac:dyDescent="0.25">
      <c r="A142" s="7" t="s">
        <v>286</v>
      </c>
      <c r="B142" s="8" t="s">
        <v>287</v>
      </c>
      <c r="C142" s="8" t="s">
        <v>288</v>
      </c>
      <c r="CQ142" s="8" t="s">
        <v>83</v>
      </c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</row>
    <row r="143" spans="1:108" ht="13.5" x14ac:dyDescent="0.25">
      <c r="A143" s="7"/>
      <c r="C143" s="7" t="s">
        <v>289</v>
      </c>
      <c r="D143" s="7" t="s">
        <v>290</v>
      </c>
      <c r="E143" s="7">
        <v>21020101</v>
      </c>
      <c r="F143" s="7">
        <v>22010102</v>
      </c>
      <c r="G143" s="7">
        <v>22020101</v>
      </c>
      <c r="H143" s="7">
        <v>22020102</v>
      </c>
      <c r="I143" s="7">
        <v>22020103</v>
      </c>
      <c r="J143" s="7">
        <v>22020104</v>
      </c>
      <c r="K143" s="7">
        <v>22020201</v>
      </c>
      <c r="L143" s="7">
        <v>22020202</v>
      </c>
      <c r="M143" s="7">
        <v>22020203</v>
      </c>
      <c r="N143" s="7">
        <v>22020205</v>
      </c>
      <c r="O143" s="7">
        <v>22020208</v>
      </c>
      <c r="P143" s="7">
        <v>22020301</v>
      </c>
      <c r="Q143" s="7">
        <v>22020302</v>
      </c>
      <c r="R143" s="7">
        <v>22020303</v>
      </c>
      <c r="S143" s="7">
        <v>22020304</v>
      </c>
      <c r="T143" s="7">
        <v>22020305</v>
      </c>
      <c r="U143" s="7">
        <v>22020306</v>
      </c>
      <c r="V143" s="7">
        <v>22020307</v>
      </c>
      <c r="W143" s="7">
        <v>22020309</v>
      </c>
      <c r="X143" s="7">
        <v>22020310</v>
      </c>
      <c r="Y143" s="7">
        <v>22020311</v>
      </c>
      <c r="Z143" s="7">
        <v>22020401</v>
      </c>
      <c r="AA143" s="7">
        <v>22020402</v>
      </c>
      <c r="AB143" s="7">
        <v>22020403</v>
      </c>
      <c r="AC143" s="7">
        <v>22020404</v>
      </c>
      <c r="AD143" s="7">
        <v>22020405</v>
      </c>
      <c r="AE143" s="7">
        <v>22020406</v>
      </c>
      <c r="AF143" s="7">
        <v>22020407</v>
      </c>
      <c r="AG143" s="7">
        <v>22020412</v>
      </c>
      <c r="AH143" s="7">
        <v>22020413</v>
      </c>
      <c r="AI143" s="7">
        <v>22020501</v>
      </c>
      <c r="AJ143" s="7">
        <v>22020601</v>
      </c>
      <c r="AK143" s="7">
        <v>22020603</v>
      </c>
      <c r="AL143" s="7">
        <v>22020604</v>
      </c>
      <c r="AM143" s="7">
        <v>22020605</v>
      </c>
      <c r="AN143" s="7">
        <v>22020701</v>
      </c>
      <c r="AO143" s="7">
        <v>22020702</v>
      </c>
      <c r="AP143" s="7">
        <v>22020703</v>
      </c>
      <c r="AQ143" s="7">
        <v>22020706</v>
      </c>
      <c r="AR143" s="7">
        <v>22020707</v>
      </c>
      <c r="AS143" s="7">
        <v>22020708</v>
      </c>
      <c r="AT143" s="7">
        <v>22020801</v>
      </c>
      <c r="AU143" s="7">
        <v>22020802</v>
      </c>
      <c r="AV143" s="7">
        <v>22020803</v>
      </c>
      <c r="AW143" s="7">
        <v>22020901</v>
      </c>
      <c r="AX143" s="7">
        <v>22020903</v>
      </c>
      <c r="AY143" s="7">
        <v>22021001</v>
      </c>
      <c r="AZ143" s="7">
        <v>22021002</v>
      </c>
      <c r="BA143" s="7">
        <v>22021003</v>
      </c>
      <c r="BB143" s="7">
        <v>22021004</v>
      </c>
      <c r="BC143" s="7">
        <v>22021006</v>
      </c>
      <c r="BD143" s="7">
        <v>22021007</v>
      </c>
      <c r="BE143" s="7">
        <v>22021008</v>
      </c>
      <c r="BF143" s="7">
        <v>22021010</v>
      </c>
      <c r="BG143" s="7">
        <v>22040101</v>
      </c>
      <c r="BH143" s="7">
        <v>22060102</v>
      </c>
      <c r="BI143" s="7" t="s">
        <v>316</v>
      </c>
      <c r="BJ143" s="7" t="s">
        <v>291</v>
      </c>
      <c r="BK143" s="7">
        <v>23010101</v>
      </c>
      <c r="BL143" s="7">
        <v>23010104</v>
      </c>
      <c r="BM143" s="7">
        <v>23010105</v>
      </c>
      <c r="BN143" s="7">
        <v>23010112</v>
      </c>
      <c r="BO143" s="7">
        <v>23010113</v>
      </c>
      <c r="BP143" s="7">
        <v>23010119</v>
      </c>
      <c r="BQ143" s="7">
        <v>23010121</v>
      </c>
      <c r="BR143" s="7">
        <v>23010122</v>
      </c>
      <c r="BS143" s="7">
        <v>23010123</v>
      </c>
      <c r="BT143" s="7">
        <v>23010126</v>
      </c>
      <c r="BU143" s="7">
        <v>23010127</v>
      </c>
      <c r="BV143" s="7">
        <v>23010128</v>
      </c>
      <c r="BW143" s="7">
        <v>23010139</v>
      </c>
      <c r="BX143" s="7">
        <v>23020105</v>
      </c>
      <c r="BY143" s="7">
        <v>23020107</v>
      </c>
      <c r="BZ143" s="7">
        <v>23020113</v>
      </c>
      <c r="CA143" s="7">
        <v>23020114</v>
      </c>
      <c r="CB143" s="7">
        <v>23020124</v>
      </c>
      <c r="CC143" s="7">
        <v>23030102</v>
      </c>
      <c r="CD143" s="7">
        <v>23030103</v>
      </c>
      <c r="CE143" s="7">
        <v>23030104</v>
      </c>
      <c r="CF143" s="7">
        <v>23030112</v>
      </c>
      <c r="CG143" s="7">
        <v>23030113</v>
      </c>
      <c r="CH143" s="7">
        <v>23030117</v>
      </c>
      <c r="CI143" s="7">
        <v>23040101</v>
      </c>
      <c r="CJ143" s="7">
        <v>23040102</v>
      </c>
      <c r="CK143" s="7">
        <v>23040103</v>
      </c>
      <c r="CL143" s="7">
        <v>23050102</v>
      </c>
      <c r="CM143" s="7">
        <v>23050103</v>
      </c>
      <c r="CN143" s="7">
        <v>23050104</v>
      </c>
      <c r="CO143" s="7">
        <v>23050111</v>
      </c>
      <c r="CP143" s="7" t="s">
        <v>292</v>
      </c>
      <c r="CQ143" s="7"/>
      <c r="CR143" s="7" t="s">
        <v>141</v>
      </c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</row>
    <row r="144" spans="1:108" ht="13.5" x14ac:dyDescent="0.25">
      <c r="A144" s="7" t="s">
        <v>294</v>
      </c>
      <c r="B144" s="8" t="s">
        <v>295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8">
        <v>0</v>
      </c>
      <c r="AN144" s="8">
        <v>0</v>
      </c>
      <c r="AO144" s="8">
        <v>0</v>
      </c>
      <c r="AP144" s="8">
        <v>0</v>
      </c>
      <c r="AQ144" s="8">
        <v>0</v>
      </c>
      <c r="AR144" s="8">
        <v>0</v>
      </c>
      <c r="AS144" s="8">
        <v>0</v>
      </c>
      <c r="AT144" s="8">
        <v>0</v>
      </c>
      <c r="AU144" s="8">
        <v>0</v>
      </c>
      <c r="AV144" s="8">
        <v>0</v>
      </c>
      <c r="AW144" s="8">
        <v>0</v>
      </c>
      <c r="AX144" s="8">
        <v>0</v>
      </c>
      <c r="AY144" s="8">
        <v>0</v>
      </c>
      <c r="AZ144" s="8">
        <v>0</v>
      </c>
      <c r="BA144" s="8">
        <v>0</v>
      </c>
      <c r="BB144" s="8">
        <v>0</v>
      </c>
      <c r="BC144" s="8">
        <v>0</v>
      </c>
      <c r="BD144" s="8">
        <v>0</v>
      </c>
      <c r="BE144" s="8">
        <v>0</v>
      </c>
      <c r="BF144" s="8">
        <v>0</v>
      </c>
      <c r="BG144" s="8">
        <v>0</v>
      </c>
      <c r="BH144" s="8">
        <v>0</v>
      </c>
      <c r="BI144" s="8">
        <v>0</v>
      </c>
      <c r="BJ144" s="8">
        <v>0</v>
      </c>
      <c r="BK144" s="8">
        <v>0</v>
      </c>
      <c r="BL144" s="8">
        <v>0</v>
      </c>
      <c r="BM144" s="8">
        <v>0</v>
      </c>
      <c r="BN144" s="8">
        <v>0</v>
      </c>
      <c r="BO144" s="8">
        <v>0</v>
      </c>
      <c r="BP144" s="8">
        <v>0</v>
      </c>
      <c r="BQ144" s="8">
        <v>0</v>
      </c>
      <c r="BR144" s="8">
        <v>0</v>
      </c>
      <c r="BS144" s="8">
        <v>0</v>
      </c>
      <c r="BT144" s="8">
        <v>0</v>
      </c>
      <c r="BU144" s="8">
        <v>0</v>
      </c>
      <c r="BV144" s="8">
        <v>0</v>
      </c>
      <c r="BW144" s="8">
        <v>0</v>
      </c>
      <c r="BX144" s="8">
        <v>0</v>
      </c>
      <c r="BY144" s="8">
        <v>0</v>
      </c>
      <c r="BZ144" s="8">
        <v>0</v>
      </c>
      <c r="CA144" s="8">
        <v>0</v>
      </c>
      <c r="CB144" s="8">
        <v>0</v>
      </c>
      <c r="CC144" s="8">
        <v>0</v>
      </c>
      <c r="CD144" s="8">
        <v>0</v>
      </c>
      <c r="CE144" s="8">
        <v>0</v>
      </c>
      <c r="CF144" s="8">
        <v>0</v>
      </c>
      <c r="CG144" s="8">
        <v>0</v>
      </c>
      <c r="CH144" s="8">
        <v>0</v>
      </c>
      <c r="CI144" s="8">
        <v>0</v>
      </c>
      <c r="CJ144" s="8">
        <v>0</v>
      </c>
      <c r="CK144" s="8">
        <v>0</v>
      </c>
      <c r="CL144" s="8">
        <v>0</v>
      </c>
      <c r="CN144" s="8">
        <v>0</v>
      </c>
      <c r="CO144" s="8">
        <v>0</v>
      </c>
      <c r="CP144" s="8">
        <v>0</v>
      </c>
      <c r="CQ144" s="8">
        <f>SUM(C144:CP144)</f>
        <v>0</v>
      </c>
      <c r="CR144" s="8" t="s">
        <v>294</v>
      </c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</row>
    <row r="145" spans="1:108" ht="13.5" x14ac:dyDescent="0.25">
      <c r="A145" s="7" t="s">
        <v>357</v>
      </c>
      <c r="B145" s="8" t="s">
        <v>360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CI145" s="8">
        <v>0</v>
      </c>
      <c r="CJ145" s="8">
        <v>0</v>
      </c>
      <c r="CK145" s="8">
        <v>0</v>
      </c>
      <c r="CL145" s="8">
        <v>0</v>
      </c>
      <c r="CM145" s="8">
        <v>0</v>
      </c>
      <c r="CN145" s="8">
        <v>0</v>
      </c>
      <c r="CO145" s="8">
        <v>0</v>
      </c>
      <c r="CP145" s="8">
        <v>0</v>
      </c>
      <c r="CQ145" s="8">
        <f>SUM(C145:CP145)</f>
        <v>0</v>
      </c>
      <c r="CR145" s="8" t="s">
        <v>357</v>
      </c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</row>
    <row r="146" spans="1:108" ht="13.5" x14ac:dyDescent="0.25">
      <c r="A146" s="7" t="s">
        <v>296</v>
      </c>
      <c r="B146" s="8" t="s">
        <v>297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0</v>
      </c>
      <c r="AF146" s="8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0</v>
      </c>
      <c r="AP146" s="8">
        <v>0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0</v>
      </c>
      <c r="AY146" s="8">
        <v>0</v>
      </c>
      <c r="AZ146" s="8">
        <v>0</v>
      </c>
      <c r="BA146" s="8">
        <v>0</v>
      </c>
      <c r="BB146" s="8">
        <v>0</v>
      </c>
      <c r="BC146" s="8">
        <v>0</v>
      </c>
      <c r="BD146" s="8">
        <v>0</v>
      </c>
      <c r="BE146" s="8">
        <v>0</v>
      </c>
      <c r="BG146" s="8">
        <v>0</v>
      </c>
      <c r="BH146" s="8">
        <v>0</v>
      </c>
      <c r="BK146" s="8">
        <v>0</v>
      </c>
      <c r="BL146" s="8">
        <v>0</v>
      </c>
      <c r="BM146" s="8">
        <v>0</v>
      </c>
      <c r="BN146" s="8">
        <v>0</v>
      </c>
      <c r="BO146" s="8">
        <v>0</v>
      </c>
      <c r="BP146" s="8">
        <v>0</v>
      </c>
      <c r="BQ146" s="8">
        <v>0</v>
      </c>
      <c r="BR146" s="8">
        <v>0</v>
      </c>
      <c r="BS146" s="8">
        <v>0</v>
      </c>
      <c r="BT146" s="8">
        <v>0</v>
      </c>
      <c r="BU146" s="8">
        <v>0</v>
      </c>
      <c r="BV146" s="8">
        <v>0</v>
      </c>
      <c r="BW146" s="8">
        <v>0</v>
      </c>
      <c r="BX146" s="8">
        <v>0</v>
      </c>
      <c r="BY146" s="8">
        <v>0</v>
      </c>
      <c r="BZ146" s="8">
        <v>0</v>
      </c>
      <c r="CA146" s="8">
        <v>0</v>
      </c>
      <c r="CC146" s="8">
        <v>0</v>
      </c>
      <c r="CD146" s="8">
        <v>0</v>
      </c>
      <c r="CE146" s="8">
        <v>0</v>
      </c>
      <c r="CF146" s="8">
        <v>0</v>
      </c>
      <c r="CG146" s="8">
        <v>0</v>
      </c>
      <c r="CI146" s="8">
        <v>0</v>
      </c>
      <c r="CJ146" s="8">
        <v>0</v>
      </c>
      <c r="CK146" s="8">
        <v>0</v>
      </c>
      <c r="CL146" s="8">
        <v>0</v>
      </c>
      <c r="CM146" s="8">
        <v>0</v>
      </c>
      <c r="CN146" s="8">
        <v>0</v>
      </c>
      <c r="CO146" s="8">
        <v>0</v>
      </c>
      <c r="CP146" s="8">
        <v>0</v>
      </c>
      <c r="CQ146" s="8">
        <f t="shared" ref="CQ146:CQ154" si="29">SUM(C146:CP146)</f>
        <v>0</v>
      </c>
      <c r="CR146" s="8" t="s">
        <v>296</v>
      </c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</row>
    <row r="147" spans="1:108" ht="13.5" x14ac:dyDescent="0.25">
      <c r="A147" s="7" t="s">
        <v>358</v>
      </c>
      <c r="B147" s="8" t="s">
        <v>361</v>
      </c>
      <c r="C147" s="8">
        <v>0</v>
      </c>
      <c r="CG147" s="8">
        <v>0</v>
      </c>
      <c r="CH147" s="8">
        <v>0</v>
      </c>
      <c r="CI147" s="8">
        <v>0</v>
      </c>
      <c r="CJ147" s="8">
        <v>0</v>
      </c>
      <c r="CK147" s="8">
        <v>0</v>
      </c>
      <c r="CL147" s="8">
        <v>0</v>
      </c>
      <c r="CM147" s="8">
        <v>0</v>
      </c>
      <c r="CN147" s="8">
        <v>0</v>
      </c>
      <c r="CO147" s="8">
        <v>0</v>
      </c>
      <c r="CP147" s="8">
        <v>0</v>
      </c>
      <c r="CQ147" s="8">
        <f t="shared" si="29"/>
        <v>0</v>
      </c>
      <c r="CR147" s="8" t="s">
        <v>358</v>
      </c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</row>
    <row r="148" spans="1:108" ht="13.5" x14ac:dyDescent="0.25">
      <c r="A148" s="7" t="s">
        <v>298</v>
      </c>
      <c r="B148" s="8" t="s">
        <v>299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7000</v>
      </c>
      <c r="M148" s="8">
        <v>0</v>
      </c>
      <c r="N148" s="8">
        <v>0</v>
      </c>
      <c r="O148" s="8">
        <v>0</v>
      </c>
      <c r="P148" s="8">
        <v>2000</v>
      </c>
      <c r="Q148" s="8">
        <v>0</v>
      </c>
      <c r="R148" s="8">
        <v>0</v>
      </c>
      <c r="S148" s="8">
        <v>0</v>
      </c>
      <c r="T148" s="8">
        <v>5000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8">
        <v>0</v>
      </c>
      <c r="AC148" s="8">
        <v>0</v>
      </c>
      <c r="AD148" s="8">
        <v>19000</v>
      </c>
      <c r="AE148" s="8">
        <v>20000</v>
      </c>
      <c r="AF148" s="8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0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30000</v>
      </c>
      <c r="AU148" s="8">
        <v>0</v>
      </c>
      <c r="AV148" s="8">
        <v>0</v>
      </c>
      <c r="AW148" s="8">
        <v>0</v>
      </c>
      <c r="AX148" s="8">
        <v>0</v>
      </c>
      <c r="AY148" s="8">
        <v>22000</v>
      </c>
      <c r="AZ148" s="8">
        <v>0</v>
      </c>
      <c r="BA148" s="8">
        <v>0</v>
      </c>
      <c r="BB148" s="8">
        <v>0</v>
      </c>
      <c r="BC148" s="8">
        <v>0</v>
      </c>
      <c r="BD148" s="8">
        <v>0</v>
      </c>
      <c r="BE148" s="8">
        <v>0</v>
      </c>
      <c r="BF148" s="8">
        <v>0</v>
      </c>
      <c r="BG148" s="8">
        <v>0</v>
      </c>
      <c r="BH148" s="8">
        <v>0</v>
      </c>
      <c r="BI148" s="8">
        <v>0</v>
      </c>
      <c r="BJ148" s="8">
        <v>0</v>
      </c>
      <c r="BK148" s="8">
        <v>0</v>
      </c>
      <c r="BL148" s="8">
        <v>0</v>
      </c>
      <c r="BM148" s="8">
        <v>0</v>
      </c>
      <c r="BN148" s="8">
        <v>0</v>
      </c>
      <c r="BO148" s="8">
        <v>0</v>
      </c>
      <c r="BP148" s="8">
        <v>0</v>
      </c>
      <c r="BQ148" s="8">
        <v>0</v>
      </c>
      <c r="BR148" s="8">
        <v>0</v>
      </c>
      <c r="BS148" s="8">
        <v>0</v>
      </c>
      <c r="BT148" s="8">
        <v>0</v>
      </c>
      <c r="BU148" s="8">
        <v>7616231.2300000004</v>
      </c>
      <c r="BV148" s="8">
        <v>0</v>
      </c>
      <c r="BW148" s="8">
        <v>0</v>
      </c>
      <c r="BX148" s="8">
        <v>0</v>
      </c>
      <c r="BY148" s="8">
        <v>0</v>
      </c>
      <c r="BZ148" s="8">
        <v>0</v>
      </c>
      <c r="CA148" s="8">
        <v>0</v>
      </c>
      <c r="CB148" s="8">
        <v>0</v>
      </c>
      <c r="CC148" s="8">
        <v>0</v>
      </c>
      <c r="CD148" s="8">
        <v>0</v>
      </c>
      <c r="CE148" s="8">
        <v>0</v>
      </c>
      <c r="CF148" s="8">
        <v>0</v>
      </c>
      <c r="CG148" s="8">
        <v>0</v>
      </c>
      <c r="CH148" s="8">
        <v>0</v>
      </c>
      <c r="CI148" s="8">
        <v>0</v>
      </c>
      <c r="CJ148" s="8">
        <v>0</v>
      </c>
      <c r="CK148" s="8">
        <v>0</v>
      </c>
      <c r="CL148" s="8">
        <v>0</v>
      </c>
      <c r="CM148" s="8">
        <v>0</v>
      </c>
      <c r="CN148" s="8">
        <v>0</v>
      </c>
      <c r="CO148" s="8">
        <v>0</v>
      </c>
      <c r="CP148" s="8">
        <v>0</v>
      </c>
      <c r="CQ148" s="8">
        <f t="shared" si="29"/>
        <v>7721231.2300000004</v>
      </c>
      <c r="CR148" s="8" t="s">
        <v>298</v>
      </c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</row>
    <row r="149" spans="1:108" ht="13.5" x14ac:dyDescent="0.25">
      <c r="A149" s="7" t="s">
        <v>300</v>
      </c>
      <c r="B149" s="8" t="s">
        <v>301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5000</v>
      </c>
      <c r="Q149" s="8">
        <v>0</v>
      </c>
      <c r="R149" s="8">
        <v>0</v>
      </c>
      <c r="S149" s="8">
        <v>0</v>
      </c>
      <c r="T149" s="8">
        <v>10000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8">
        <v>0</v>
      </c>
      <c r="AC149" s="8">
        <v>45000</v>
      </c>
      <c r="AD149" s="8">
        <v>0</v>
      </c>
      <c r="AE149" s="8">
        <v>0</v>
      </c>
      <c r="AF149" s="8">
        <v>0</v>
      </c>
      <c r="AG149" s="8">
        <v>0</v>
      </c>
      <c r="AH149" s="8">
        <v>0</v>
      </c>
      <c r="AI149" s="8">
        <v>2547619.0499999998</v>
      </c>
      <c r="AJ149" s="8">
        <v>0</v>
      </c>
      <c r="AK149" s="8">
        <v>0</v>
      </c>
      <c r="AL149" s="8">
        <v>0</v>
      </c>
      <c r="AM149" s="8">
        <v>0</v>
      </c>
      <c r="AN149" s="8">
        <v>0</v>
      </c>
      <c r="AO149" s="8">
        <v>0</v>
      </c>
      <c r="AP149" s="8">
        <v>0</v>
      </c>
      <c r="AQ149" s="8">
        <v>0</v>
      </c>
      <c r="AR149" s="8">
        <v>0</v>
      </c>
      <c r="AS149" s="8">
        <v>0</v>
      </c>
      <c r="AT149" s="8">
        <v>5000</v>
      </c>
      <c r="AU149" s="8">
        <v>0</v>
      </c>
      <c r="AV149" s="8">
        <v>0</v>
      </c>
      <c r="AW149" s="8">
        <v>0</v>
      </c>
      <c r="AX149" s="8">
        <v>0</v>
      </c>
      <c r="AY149" s="8">
        <v>0</v>
      </c>
      <c r="AZ149" s="8">
        <v>0</v>
      </c>
      <c r="BA149" s="8">
        <v>0</v>
      </c>
      <c r="BB149" s="8">
        <v>0</v>
      </c>
      <c r="BC149" s="8">
        <v>0</v>
      </c>
      <c r="BD149" s="8">
        <v>0</v>
      </c>
      <c r="BE149" s="8">
        <v>0</v>
      </c>
      <c r="BF149" s="8">
        <v>0</v>
      </c>
      <c r="BG149" s="8">
        <v>0</v>
      </c>
      <c r="BH149" s="8">
        <v>0</v>
      </c>
      <c r="BI149" s="8">
        <v>0</v>
      </c>
      <c r="BJ149" s="8">
        <v>0</v>
      </c>
      <c r="BK149" s="8">
        <v>0</v>
      </c>
      <c r="BL149" s="8">
        <v>0</v>
      </c>
      <c r="BM149" s="8">
        <v>0</v>
      </c>
      <c r="BN149" s="8">
        <v>0</v>
      </c>
      <c r="BO149" s="8">
        <v>0</v>
      </c>
      <c r="BP149" s="8">
        <v>0</v>
      </c>
      <c r="BQ149" s="8">
        <v>0</v>
      </c>
      <c r="BR149" s="8">
        <v>0</v>
      </c>
      <c r="BS149" s="8">
        <v>0</v>
      </c>
      <c r="BT149" s="8">
        <v>0</v>
      </c>
      <c r="BV149" s="8">
        <v>0</v>
      </c>
      <c r="BW149" s="8">
        <v>0</v>
      </c>
      <c r="BX149" s="8">
        <v>0</v>
      </c>
      <c r="BY149" s="8">
        <v>0</v>
      </c>
      <c r="BZ149" s="8">
        <v>0</v>
      </c>
      <c r="CA149" s="8">
        <v>0</v>
      </c>
      <c r="CB149" s="8">
        <v>0</v>
      </c>
      <c r="CC149" s="8">
        <v>0</v>
      </c>
      <c r="CD149" s="8">
        <v>0</v>
      </c>
      <c r="CE149" s="8">
        <v>0</v>
      </c>
      <c r="CF149" s="8">
        <v>0</v>
      </c>
      <c r="CG149" s="8">
        <v>0</v>
      </c>
      <c r="CH149" s="8">
        <v>0</v>
      </c>
      <c r="CI149" s="8">
        <v>0</v>
      </c>
      <c r="CJ149" s="8">
        <v>0</v>
      </c>
      <c r="CK149" s="8">
        <v>0</v>
      </c>
      <c r="CL149" s="8">
        <v>0</v>
      </c>
      <c r="CM149" s="8">
        <v>0</v>
      </c>
      <c r="CN149" s="8">
        <v>0</v>
      </c>
      <c r="CO149" s="8">
        <v>0</v>
      </c>
      <c r="CP149" s="8">
        <v>0</v>
      </c>
      <c r="CQ149" s="8">
        <f t="shared" si="29"/>
        <v>2612619.0499999998</v>
      </c>
      <c r="CR149" s="8" t="s">
        <v>300</v>
      </c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</row>
    <row r="150" spans="1:108" ht="13.5" x14ac:dyDescent="0.25">
      <c r="A150" s="7" t="s">
        <v>302</v>
      </c>
      <c r="B150" s="8" t="s">
        <v>303</v>
      </c>
      <c r="C150" s="8">
        <v>0</v>
      </c>
      <c r="D150" s="8">
        <v>0</v>
      </c>
      <c r="E150" s="8">
        <v>0</v>
      </c>
      <c r="F150" s="8">
        <v>200000</v>
      </c>
      <c r="G150" s="8">
        <v>0</v>
      </c>
      <c r="H150" s="8">
        <v>200000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5000</v>
      </c>
      <c r="O150" s="8">
        <v>0</v>
      </c>
      <c r="P150" s="8">
        <v>243000</v>
      </c>
      <c r="Q150" s="8">
        <v>0</v>
      </c>
      <c r="R150" s="8">
        <v>22500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8">
        <v>0</v>
      </c>
      <c r="AC150" s="8">
        <v>29000</v>
      </c>
      <c r="AD150" s="8">
        <v>15000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8">
        <v>0</v>
      </c>
      <c r="AO150" s="8">
        <v>0</v>
      </c>
      <c r="AP150" s="8">
        <v>500000</v>
      </c>
      <c r="AQ150" s="8">
        <v>0</v>
      </c>
      <c r="AR150" s="8">
        <v>0</v>
      </c>
      <c r="AS150" s="8">
        <v>0</v>
      </c>
      <c r="AT150" s="8">
        <v>120000</v>
      </c>
      <c r="AU150" s="8">
        <v>48000</v>
      </c>
      <c r="AV150" s="8">
        <v>28500</v>
      </c>
      <c r="AW150" s="8">
        <v>0</v>
      </c>
      <c r="AX150" s="8">
        <v>0</v>
      </c>
      <c r="AY150" s="8">
        <v>53000</v>
      </c>
      <c r="AZ150" s="8">
        <v>0</v>
      </c>
      <c r="BA150" s="8">
        <v>0</v>
      </c>
      <c r="BB150" s="8">
        <v>0</v>
      </c>
      <c r="BC150" s="8">
        <v>0</v>
      </c>
      <c r="BD150" s="8">
        <v>0</v>
      </c>
      <c r="BE150" s="8">
        <v>0</v>
      </c>
      <c r="BF150" s="8">
        <v>0</v>
      </c>
      <c r="BG150" s="8">
        <v>0</v>
      </c>
      <c r="BH150" s="8">
        <v>0</v>
      </c>
      <c r="BI150" s="8">
        <v>0</v>
      </c>
      <c r="BJ150" s="8">
        <v>0</v>
      </c>
      <c r="BK150" s="8">
        <v>0</v>
      </c>
      <c r="BL150" s="8">
        <v>0</v>
      </c>
      <c r="BM150" s="8">
        <v>0</v>
      </c>
      <c r="BN150" s="8">
        <v>0</v>
      </c>
      <c r="BO150" s="8">
        <v>0</v>
      </c>
      <c r="BP150" s="8">
        <v>0</v>
      </c>
      <c r="BQ150" s="8">
        <v>0</v>
      </c>
      <c r="BR150" s="8">
        <v>0</v>
      </c>
      <c r="BS150" s="8">
        <v>0</v>
      </c>
      <c r="BT150" s="8">
        <v>0</v>
      </c>
      <c r="BU150" s="8">
        <v>0</v>
      </c>
      <c r="BV150" s="8">
        <v>0</v>
      </c>
      <c r="BW150" s="8">
        <v>0</v>
      </c>
      <c r="BX150" s="8">
        <v>0</v>
      </c>
      <c r="BY150" s="8">
        <v>0</v>
      </c>
      <c r="BZ150" s="8">
        <v>0</v>
      </c>
      <c r="CA150" s="8">
        <v>0</v>
      </c>
      <c r="CB150" s="8">
        <v>0</v>
      </c>
      <c r="CC150" s="8">
        <v>0</v>
      </c>
      <c r="CD150" s="8">
        <v>0</v>
      </c>
      <c r="CE150" s="8">
        <v>0</v>
      </c>
      <c r="CF150" s="8">
        <v>0</v>
      </c>
      <c r="CG150" s="8">
        <v>0</v>
      </c>
      <c r="CH150" s="8">
        <v>0</v>
      </c>
      <c r="CI150" s="8">
        <v>0</v>
      </c>
      <c r="CJ150" s="8">
        <v>0</v>
      </c>
      <c r="CK150" s="8">
        <v>0</v>
      </c>
      <c r="CL150" s="8">
        <v>0</v>
      </c>
      <c r="CM150" s="8">
        <v>0</v>
      </c>
      <c r="CN150" s="8">
        <v>0</v>
      </c>
      <c r="CO150" s="8">
        <v>0</v>
      </c>
      <c r="CP150" s="8">
        <v>0</v>
      </c>
      <c r="CQ150" s="8">
        <f t="shared" si="29"/>
        <v>1464000</v>
      </c>
      <c r="CR150" s="8" t="s">
        <v>302</v>
      </c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</row>
    <row r="151" spans="1:108" ht="13.5" x14ac:dyDescent="0.25">
      <c r="A151" s="7" t="s">
        <v>304</v>
      </c>
      <c r="B151" s="8" t="s">
        <v>305</v>
      </c>
      <c r="C151" s="8">
        <v>0</v>
      </c>
      <c r="D151" s="8">
        <v>0</v>
      </c>
      <c r="E151" s="8">
        <v>43770</v>
      </c>
      <c r="F151" s="8">
        <v>0</v>
      </c>
      <c r="G151" s="8">
        <v>36000</v>
      </c>
      <c r="H151" s="8">
        <v>80000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6000</v>
      </c>
      <c r="P151" s="8">
        <v>33000</v>
      </c>
      <c r="Q151" s="8">
        <v>0</v>
      </c>
      <c r="R151" s="8">
        <v>0</v>
      </c>
      <c r="S151" s="8">
        <v>0</v>
      </c>
      <c r="T151" s="8">
        <v>250000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35000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0</v>
      </c>
      <c r="AN151" s="8">
        <v>0</v>
      </c>
      <c r="AO151" s="8">
        <v>0</v>
      </c>
      <c r="AP151" s="8">
        <v>0</v>
      </c>
      <c r="AQ151" s="8">
        <v>0</v>
      </c>
      <c r="AR151" s="8">
        <v>0</v>
      </c>
      <c r="AS151" s="8">
        <v>0</v>
      </c>
      <c r="AT151" s="8">
        <v>164000</v>
      </c>
      <c r="AU151" s="8">
        <v>81000</v>
      </c>
      <c r="AV151" s="8">
        <v>60000</v>
      </c>
      <c r="AW151" s="8">
        <v>4768.82</v>
      </c>
      <c r="AX151" s="8">
        <v>0</v>
      </c>
      <c r="AY151" s="8">
        <v>0</v>
      </c>
      <c r="AZ151" s="8">
        <v>0</v>
      </c>
      <c r="BA151" s="8">
        <v>0</v>
      </c>
      <c r="BB151" s="8">
        <v>10000</v>
      </c>
      <c r="BC151" s="8">
        <v>0</v>
      </c>
      <c r="BD151" s="8">
        <v>0</v>
      </c>
      <c r="BE151" s="8">
        <v>0</v>
      </c>
      <c r="BF151" s="8">
        <v>0</v>
      </c>
      <c r="BG151" s="8">
        <v>13316542.57</v>
      </c>
      <c r="BH151" s="8">
        <v>0</v>
      </c>
      <c r="BI151" s="8">
        <v>0</v>
      </c>
      <c r="BJ151" s="8">
        <v>0</v>
      </c>
      <c r="BK151" s="8">
        <v>0</v>
      </c>
      <c r="BL151" s="8">
        <v>0</v>
      </c>
      <c r="BM151" s="8">
        <v>0</v>
      </c>
      <c r="BN151" s="8">
        <v>0</v>
      </c>
      <c r="BO151" s="8">
        <v>0</v>
      </c>
      <c r="BP151" s="8">
        <v>0</v>
      </c>
      <c r="BQ151" s="8">
        <v>0</v>
      </c>
      <c r="BR151" s="8">
        <v>0</v>
      </c>
      <c r="BS151" s="8">
        <v>0</v>
      </c>
      <c r="BT151" s="8">
        <v>0</v>
      </c>
      <c r="BU151" s="8">
        <v>0</v>
      </c>
      <c r="BV151" s="8">
        <v>0</v>
      </c>
      <c r="BW151" s="8">
        <v>0</v>
      </c>
      <c r="BX151" s="8">
        <v>0</v>
      </c>
      <c r="BY151" s="8">
        <v>0</v>
      </c>
      <c r="BZ151" s="8">
        <v>0</v>
      </c>
      <c r="CA151" s="8">
        <v>0</v>
      </c>
      <c r="CB151" s="8">
        <v>0</v>
      </c>
      <c r="CC151" s="8">
        <v>0</v>
      </c>
      <c r="CD151" s="8">
        <v>0</v>
      </c>
      <c r="CE151" s="8">
        <v>0</v>
      </c>
      <c r="CF151" s="8">
        <v>0</v>
      </c>
      <c r="CG151" s="8">
        <v>0</v>
      </c>
      <c r="CH151" s="8">
        <v>0</v>
      </c>
      <c r="CI151" s="8">
        <v>0</v>
      </c>
      <c r="CJ151" s="8">
        <v>0</v>
      </c>
      <c r="CK151" s="8">
        <v>0</v>
      </c>
      <c r="CL151" s="8">
        <v>0</v>
      </c>
      <c r="CM151" s="8">
        <v>0</v>
      </c>
      <c r="CN151" s="8">
        <v>0</v>
      </c>
      <c r="CO151" s="8">
        <v>0</v>
      </c>
      <c r="CP151" s="8">
        <v>0</v>
      </c>
      <c r="CQ151" s="8">
        <f t="shared" si="29"/>
        <v>14120081.390000001</v>
      </c>
      <c r="CR151" s="8" t="s">
        <v>304</v>
      </c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</row>
    <row r="152" spans="1:108" ht="13.5" x14ac:dyDescent="0.25">
      <c r="A152" s="7" t="s">
        <v>306</v>
      </c>
      <c r="B152" s="8" t="s">
        <v>307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5000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5000</v>
      </c>
      <c r="U152" s="8">
        <v>0</v>
      </c>
      <c r="V152" s="8">
        <v>0</v>
      </c>
      <c r="W152" s="8">
        <v>0</v>
      </c>
      <c r="X152" s="8">
        <v>0</v>
      </c>
      <c r="Y152" s="8">
        <v>924999.99</v>
      </c>
      <c r="Z152" s="8">
        <v>0</v>
      </c>
      <c r="AA152" s="8">
        <v>0</v>
      </c>
      <c r="AB152" s="8">
        <v>0</v>
      </c>
      <c r="AC152" s="8">
        <v>0</v>
      </c>
      <c r="AD152" s="8">
        <v>0</v>
      </c>
      <c r="AE152" s="8">
        <v>200000</v>
      </c>
      <c r="AF152" s="8">
        <v>0</v>
      </c>
      <c r="AG152" s="8">
        <v>0</v>
      </c>
      <c r="AH152" s="8">
        <v>0</v>
      </c>
      <c r="AI152" s="8">
        <v>406928.57</v>
      </c>
      <c r="AJ152" s="8">
        <v>0</v>
      </c>
      <c r="AK152" s="8">
        <v>0</v>
      </c>
      <c r="AL152" s="8">
        <v>0</v>
      </c>
      <c r="AM152" s="8">
        <v>0</v>
      </c>
      <c r="AN152" s="8">
        <v>0</v>
      </c>
      <c r="AO152" s="8">
        <v>0</v>
      </c>
      <c r="AP152" s="8">
        <v>0</v>
      </c>
      <c r="AQ152" s="8">
        <v>0</v>
      </c>
      <c r="AR152" s="8">
        <v>0</v>
      </c>
      <c r="AS152" s="8">
        <v>0</v>
      </c>
      <c r="AT152" s="8">
        <v>45500</v>
      </c>
      <c r="AU152" s="8">
        <v>5000</v>
      </c>
      <c r="AV152" s="8">
        <v>5000</v>
      </c>
      <c r="AW152" s="8">
        <v>0</v>
      </c>
      <c r="AX152" s="8">
        <v>0</v>
      </c>
      <c r="AY152" s="8">
        <v>15000</v>
      </c>
      <c r="AZ152" s="8">
        <v>0</v>
      </c>
      <c r="BA152" s="8">
        <v>0</v>
      </c>
      <c r="BB152" s="8">
        <v>7500</v>
      </c>
      <c r="BC152" s="8">
        <v>0</v>
      </c>
      <c r="BD152" s="8">
        <v>250000</v>
      </c>
      <c r="BE152" s="8">
        <v>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8">
        <v>0</v>
      </c>
      <c r="BL152" s="8">
        <v>0</v>
      </c>
      <c r="BM152" s="8">
        <v>0</v>
      </c>
      <c r="BN152" s="8">
        <v>0</v>
      </c>
      <c r="BO152" s="8">
        <v>0</v>
      </c>
      <c r="BP152" s="8">
        <v>0</v>
      </c>
      <c r="BQ152" s="8">
        <v>0</v>
      </c>
      <c r="BR152" s="8">
        <v>0</v>
      </c>
      <c r="BS152" s="8">
        <v>0</v>
      </c>
      <c r="BT152" s="8">
        <v>0</v>
      </c>
      <c r="BV152" s="8">
        <v>0</v>
      </c>
      <c r="BW152" s="8">
        <v>0</v>
      </c>
      <c r="BX152" s="8">
        <v>0</v>
      </c>
      <c r="BY152" s="8">
        <v>0</v>
      </c>
      <c r="BZ152" s="8">
        <v>0</v>
      </c>
      <c r="CA152" s="8">
        <v>0</v>
      </c>
      <c r="CB152" s="8">
        <v>0</v>
      </c>
      <c r="CC152" s="8">
        <v>0</v>
      </c>
      <c r="CD152" s="8">
        <v>0</v>
      </c>
      <c r="CE152" s="8">
        <v>0</v>
      </c>
      <c r="CF152" s="8">
        <v>0</v>
      </c>
      <c r="CG152" s="8">
        <v>0</v>
      </c>
      <c r="CH152" s="8">
        <v>0</v>
      </c>
      <c r="CI152" s="8">
        <v>0</v>
      </c>
      <c r="CJ152" s="8">
        <v>0</v>
      </c>
      <c r="CK152" s="8">
        <v>0</v>
      </c>
      <c r="CL152" s="8">
        <v>0</v>
      </c>
      <c r="CM152" s="8">
        <v>0</v>
      </c>
      <c r="CN152" s="8">
        <v>0</v>
      </c>
      <c r="CO152" s="8">
        <v>0</v>
      </c>
      <c r="CP152" s="8">
        <v>0</v>
      </c>
      <c r="CQ152" s="8">
        <f t="shared" si="29"/>
        <v>1869928.56</v>
      </c>
      <c r="CR152" s="8" t="s">
        <v>306</v>
      </c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</row>
    <row r="153" spans="1:108" ht="13.5" x14ac:dyDescent="0.25">
      <c r="A153" s="7" t="s">
        <v>308</v>
      </c>
      <c r="B153" s="8" t="s">
        <v>309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6500</v>
      </c>
      <c r="M153" s="8">
        <v>0</v>
      </c>
      <c r="N153" s="8">
        <v>0</v>
      </c>
      <c r="O153" s="8">
        <v>0</v>
      </c>
      <c r="P153" s="8">
        <v>13700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25500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  <c r="AE153" s="8">
        <v>0</v>
      </c>
      <c r="AF153" s="8">
        <v>0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8">
        <v>0</v>
      </c>
      <c r="AR153" s="8">
        <v>0</v>
      </c>
      <c r="AS153" s="8">
        <v>0</v>
      </c>
      <c r="AT153" s="8">
        <v>14300</v>
      </c>
      <c r="AU153" s="8">
        <v>0</v>
      </c>
      <c r="AV153" s="8">
        <v>3000</v>
      </c>
      <c r="AW153" s="8">
        <v>0</v>
      </c>
      <c r="AX153" s="8">
        <v>0</v>
      </c>
      <c r="AY153" s="8">
        <v>25000</v>
      </c>
      <c r="AZ153" s="8">
        <v>0</v>
      </c>
      <c r="BA153" s="8">
        <v>0</v>
      </c>
      <c r="BB153" s="8">
        <v>0</v>
      </c>
      <c r="BC153" s="8">
        <v>0</v>
      </c>
      <c r="BD153" s="8">
        <v>0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0</v>
      </c>
      <c r="BL153" s="8">
        <v>0</v>
      </c>
      <c r="BM153" s="8">
        <v>0</v>
      </c>
      <c r="BN153" s="8">
        <v>0</v>
      </c>
      <c r="BO153" s="8">
        <v>0</v>
      </c>
      <c r="BP153" s="8">
        <v>0</v>
      </c>
      <c r="BQ153" s="8">
        <v>0</v>
      </c>
      <c r="BR153" s="8">
        <v>85886375.719999999</v>
      </c>
      <c r="BS153" s="8">
        <v>0</v>
      </c>
      <c r="BT153" s="8">
        <v>0</v>
      </c>
      <c r="BU153" s="8">
        <v>0</v>
      </c>
      <c r="BV153" s="8">
        <v>0</v>
      </c>
      <c r="BW153" s="8">
        <v>0</v>
      </c>
      <c r="BX153" s="8">
        <v>0</v>
      </c>
      <c r="BY153" s="8">
        <v>0</v>
      </c>
      <c r="BZ153" s="8">
        <v>0</v>
      </c>
      <c r="CA153" s="8">
        <v>0</v>
      </c>
      <c r="CB153" s="8">
        <v>0</v>
      </c>
      <c r="CC153" s="8">
        <v>0</v>
      </c>
      <c r="CD153" s="8">
        <v>0</v>
      </c>
      <c r="CE153" s="8">
        <v>0</v>
      </c>
      <c r="CF153" s="8">
        <v>0</v>
      </c>
      <c r="CG153" s="8">
        <v>0</v>
      </c>
      <c r="CH153" s="8">
        <v>0</v>
      </c>
      <c r="CI153" s="8">
        <v>0</v>
      </c>
      <c r="CJ153" s="8">
        <v>0</v>
      </c>
      <c r="CK153" s="8">
        <v>0</v>
      </c>
      <c r="CL153" s="8">
        <v>0</v>
      </c>
      <c r="CM153" s="8">
        <v>0</v>
      </c>
      <c r="CN153" s="8">
        <v>0</v>
      </c>
      <c r="CO153" s="8">
        <v>0</v>
      </c>
      <c r="CP153" s="8">
        <v>0</v>
      </c>
      <c r="CQ153" s="8">
        <f t="shared" si="29"/>
        <v>85974375.719999999</v>
      </c>
      <c r="CR153" s="8" t="s">
        <v>308</v>
      </c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</row>
    <row r="154" spans="1:108" ht="13.5" x14ac:dyDescent="0.25">
      <c r="A154" s="7" t="s">
        <v>310</v>
      </c>
      <c r="B154" s="8" t="s">
        <v>311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10000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500000</v>
      </c>
      <c r="AA154" s="8">
        <v>0</v>
      </c>
      <c r="AB154" s="8">
        <v>0</v>
      </c>
      <c r="AC154" s="8">
        <v>0</v>
      </c>
      <c r="AD154" s="8">
        <v>0</v>
      </c>
      <c r="AE154" s="8">
        <v>5000</v>
      </c>
      <c r="AF154" s="8">
        <v>0</v>
      </c>
      <c r="AG154" s="8">
        <v>0</v>
      </c>
      <c r="AH154" s="8">
        <v>630000</v>
      </c>
      <c r="AI154" s="8">
        <v>0</v>
      </c>
      <c r="AJ154" s="8">
        <v>0</v>
      </c>
      <c r="AK154" s="8">
        <v>300000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8">
        <v>0</v>
      </c>
      <c r="AR154" s="8">
        <v>0</v>
      </c>
      <c r="AS154" s="8">
        <v>0</v>
      </c>
      <c r="AT154" s="8">
        <v>53000</v>
      </c>
      <c r="AU154" s="8">
        <v>20000</v>
      </c>
      <c r="AV154" s="8">
        <v>10000</v>
      </c>
      <c r="AW154" s="8">
        <v>0</v>
      </c>
      <c r="AX154" s="8">
        <v>0</v>
      </c>
      <c r="AY154" s="8">
        <v>5000</v>
      </c>
      <c r="AZ154" s="8">
        <v>0</v>
      </c>
      <c r="BA154" s="8">
        <v>0</v>
      </c>
      <c r="BB154" s="8">
        <v>0</v>
      </c>
      <c r="BC154" s="8">
        <v>0</v>
      </c>
      <c r="BD154" s="8">
        <v>0</v>
      </c>
      <c r="BE154" s="8">
        <v>0</v>
      </c>
      <c r="BF154" s="8">
        <v>0</v>
      </c>
      <c r="BG154" s="8">
        <v>0</v>
      </c>
      <c r="BH154" s="8">
        <v>0</v>
      </c>
      <c r="BI154" s="8">
        <v>0</v>
      </c>
      <c r="BJ154" s="8">
        <v>0</v>
      </c>
      <c r="BK154" s="8">
        <v>0</v>
      </c>
      <c r="BL154" s="8">
        <v>0</v>
      </c>
      <c r="BM154" s="8">
        <v>0</v>
      </c>
      <c r="BN154" s="8">
        <v>0</v>
      </c>
      <c r="BO154" s="8">
        <v>0</v>
      </c>
      <c r="BP154" s="8">
        <v>0</v>
      </c>
      <c r="BQ154" s="8">
        <v>0</v>
      </c>
      <c r="BR154" s="8">
        <v>0</v>
      </c>
      <c r="BS154" s="8">
        <v>0</v>
      </c>
      <c r="BT154" s="8">
        <v>0</v>
      </c>
      <c r="BU154" s="8">
        <v>0</v>
      </c>
      <c r="BV154" s="8">
        <v>0</v>
      </c>
      <c r="BW154" s="8">
        <v>0</v>
      </c>
      <c r="BX154" s="8">
        <v>0</v>
      </c>
      <c r="BY154" s="8">
        <v>0</v>
      </c>
      <c r="BZ154" s="8">
        <v>0</v>
      </c>
      <c r="CA154" s="8">
        <v>0</v>
      </c>
      <c r="CB154" s="8">
        <v>0</v>
      </c>
      <c r="CC154" s="8">
        <v>0</v>
      </c>
      <c r="CD154" s="8">
        <v>0</v>
      </c>
      <c r="CE154" s="8">
        <v>0</v>
      </c>
      <c r="CF154" s="8">
        <v>0</v>
      </c>
      <c r="CG154" s="8">
        <v>6735234.5300000003</v>
      </c>
      <c r="CH154" s="8">
        <v>0</v>
      </c>
      <c r="CI154" s="8">
        <v>0</v>
      </c>
      <c r="CJ154" s="8">
        <v>1570000</v>
      </c>
      <c r="CK154" s="8">
        <v>0</v>
      </c>
      <c r="CL154" s="8">
        <v>0</v>
      </c>
      <c r="CM154" s="8">
        <v>0</v>
      </c>
      <c r="CN154" s="8">
        <v>0</v>
      </c>
      <c r="CO154" s="8">
        <v>0</v>
      </c>
      <c r="CP154" s="8">
        <v>0</v>
      </c>
      <c r="CQ154" s="8">
        <f t="shared" si="29"/>
        <v>9838234.5300000012</v>
      </c>
      <c r="CR154" s="8" t="s">
        <v>310</v>
      </c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</row>
    <row r="155" spans="1:108" ht="13.5" x14ac:dyDescent="0.25">
      <c r="A155" s="7" t="s">
        <v>83</v>
      </c>
      <c r="C155" s="7">
        <f>SUM(C144:C154)</f>
        <v>0</v>
      </c>
      <c r="D155" s="7">
        <f t="shared" ref="D155:BR155" si="30">SUM(D144:D154)</f>
        <v>0</v>
      </c>
      <c r="E155" s="7">
        <f t="shared" si="30"/>
        <v>43770</v>
      </c>
      <c r="F155" s="7">
        <f t="shared" si="30"/>
        <v>200000</v>
      </c>
      <c r="G155" s="7">
        <f t="shared" si="30"/>
        <v>36000</v>
      </c>
      <c r="H155" s="7">
        <f t="shared" si="30"/>
        <v>280000</v>
      </c>
      <c r="I155" s="7">
        <f t="shared" si="30"/>
        <v>0</v>
      </c>
      <c r="J155" s="7">
        <f t="shared" si="30"/>
        <v>0</v>
      </c>
      <c r="K155" s="7">
        <f t="shared" si="30"/>
        <v>0</v>
      </c>
      <c r="L155" s="7">
        <f t="shared" si="30"/>
        <v>18500</v>
      </c>
      <c r="M155" s="7">
        <f>SUM(M144:M154)</f>
        <v>0</v>
      </c>
      <c r="N155" s="7">
        <f t="shared" si="30"/>
        <v>5000</v>
      </c>
      <c r="O155" s="7">
        <f>SUM(O144:O154)</f>
        <v>6000</v>
      </c>
      <c r="P155" s="7">
        <f t="shared" si="30"/>
        <v>306700</v>
      </c>
      <c r="Q155" s="7">
        <f t="shared" si="30"/>
        <v>0</v>
      </c>
      <c r="R155" s="7">
        <f t="shared" si="30"/>
        <v>22500</v>
      </c>
      <c r="S155" s="7">
        <f t="shared" si="30"/>
        <v>0</v>
      </c>
      <c r="T155" s="7">
        <f t="shared" si="30"/>
        <v>270000</v>
      </c>
      <c r="U155" s="7">
        <f t="shared" si="30"/>
        <v>0</v>
      </c>
      <c r="V155" s="7">
        <f t="shared" si="30"/>
        <v>25500</v>
      </c>
      <c r="W155" s="7">
        <f t="shared" si="30"/>
        <v>0</v>
      </c>
      <c r="X155" s="7">
        <f t="shared" si="30"/>
        <v>0</v>
      </c>
      <c r="Y155" s="7">
        <f t="shared" si="30"/>
        <v>924999.99</v>
      </c>
      <c r="Z155" s="7">
        <f t="shared" si="30"/>
        <v>500000</v>
      </c>
      <c r="AA155" s="7">
        <f t="shared" si="30"/>
        <v>0</v>
      </c>
      <c r="AB155" s="7">
        <f t="shared" si="30"/>
        <v>0</v>
      </c>
      <c r="AC155" s="7">
        <f t="shared" si="30"/>
        <v>74000</v>
      </c>
      <c r="AD155" s="7">
        <f t="shared" si="30"/>
        <v>69000</v>
      </c>
      <c r="AE155" s="7">
        <f t="shared" si="30"/>
        <v>225000</v>
      </c>
      <c r="AF155" s="7">
        <f t="shared" si="30"/>
        <v>0</v>
      </c>
      <c r="AG155" s="7">
        <f t="shared" si="30"/>
        <v>0</v>
      </c>
      <c r="AH155" s="7">
        <f t="shared" si="30"/>
        <v>630000</v>
      </c>
      <c r="AI155" s="7">
        <f t="shared" si="30"/>
        <v>2954547.6199999996</v>
      </c>
      <c r="AJ155" s="7">
        <f t="shared" si="30"/>
        <v>0</v>
      </c>
      <c r="AK155" s="7">
        <f t="shared" si="30"/>
        <v>300000</v>
      </c>
      <c r="AL155" s="7">
        <f t="shared" si="30"/>
        <v>0</v>
      </c>
      <c r="AM155" s="7">
        <f t="shared" si="30"/>
        <v>0</v>
      </c>
      <c r="AN155" s="7">
        <f t="shared" si="30"/>
        <v>0</v>
      </c>
      <c r="AO155" s="7">
        <f t="shared" si="30"/>
        <v>0</v>
      </c>
      <c r="AP155" s="7">
        <f t="shared" si="30"/>
        <v>500000</v>
      </c>
      <c r="AQ155" s="7">
        <f t="shared" si="30"/>
        <v>0</v>
      </c>
      <c r="AR155" s="7">
        <f t="shared" si="30"/>
        <v>0</v>
      </c>
      <c r="AS155" s="7">
        <f t="shared" si="30"/>
        <v>0</v>
      </c>
      <c r="AT155" s="7">
        <f t="shared" si="30"/>
        <v>431800</v>
      </c>
      <c r="AU155" s="7">
        <f t="shared" si="30"/>
        <v>154000</v>
      </c>
      <c r="AV155" s="7">
        <f t="shared" si="30"/>
        <v>106500</v>
      </c>
      <c r="AW155" s="7">
        <f t="shared" si="30"/>
        <v>4768.82</v>
      </c>
      <c r="AX155" s="7">
        <f t="shared" si="30"/>
        <v>0</v>
      </c>
      <c r="AY155" s="7">
        <f t="shared" si="30"/>
        <v>120000</v>
      </c>
      <c r="AZ155" s="7">
        <f t="shared" si="30"/>
        <v>0</v>
      </c>
      <c r="BA155" s="7">
        <f t="shared" si="30"/>
        <v>0</v>
      </c>
      <c r="BB155" s="7">
        <f t="shared" si="30"/>
        <v>17500</v>
      </c>
      <c r="BC155" s="7">
        <f t="shared" si="30"/>
        <v>0</v>
      </c>
      <c r="BD155" s="7">
        <f t="shared" si="30"/>
        <v>250000</v>
      </c>
      <c r="BE155" s="7">
        <f t="shared" si="30"/>
        <v>0</v>
      </c>
      <c r="BF155" s="7">
        <f t="shared" si="30"/>
        <v>0</v>
      </c>
      <c r="BG155" s="7">
        <f t="shared" si="30"/>
        <v>13316542.57</v>
      </c>
      <c r="BH155" s="7">
        <f t="shared" si="30"/>
        <v>0</v>
      </c>
      <c r="BI155" s="7">
        <f t="shared" si="30"/>
        <v>0</v>
      </c>
      <c r="BJ155" s="7">
        <f t="shared" si="30"/>
        <v>0</v>
      </c>
      <c r="BK155" s="7">
        <f t="shared" si="30"/>
        <v>0</v>
      </c>
      <c r="BL155" s="7">
        <f t="shared" si="30"/>
        <v>0</v>
      </c>
      <c r="BM155" s="7">
        <f t="shared" si="30"/>
        <v>0</v>
      </c>
      <c r="BN155" s="7">
        <f t="shared" si="30"/>
        <v>0</v>
      </c>
      <c r="BO155" s="7">
        <f t="shared" si="30"/>
        <v>0</v>
      </c>
      <c r="BP155" s="7">
        <f t="shared" si="30"/>
        <v>0</v>
      </c>
      <c r="BQ155" s="7">
        <f t="shared" si="30"/>
        <v>0</v>
      </c>
      <c r="BR155" s="7">
        <f t="shared" si="30"/>
        <v>85886375.719999999</v>
      </c>
      <c r="BS155" s="7">
        <f t="shared" ref="BS155:CQ155" si="31">SUM(BS144:BS154)</f>
        <v>0</v>
      </c>
      <c r="BT155" s="7">
        <f t="shared" si="31"/>
        <v>0</v>
      </c>
      <c r="BU155" s="7">
        <f t="shared" si="31"/>
        <v>7616231.2300000004</v>
      </c>
      <c r="BV155" s="7">
        <f t="shared" si="31"/>
        <v>0</v>
      </c>
      <c r="BW155" s="7">
        <f t="shared" si="31"/>
        <v>0</v>
      </c>
      <c r="BX155" s="7">
        <f t="shared" si="31"/>
        <v>0</v>
      </c>
      <c r="BY155" s="7">
        <f t="shared" si="31"/>
        <v>0</v>
      </c>
      <c r="BZ155" s="7">
        <f t="shared" si="31"/>
        <v>0</v>
      </c>
      <c r="CA155" s="7">
        <f t="shared" si="31"/>
        <v>0</v>
      </c>
      <c r="CB155" s="7">
        <f t="shared" si="31"/>
        <v>0</v>
      </c>
      <c r="CC155" s="7">
        <f t="shared" si="31"/>
        <v>0</v>
      </c>
      <c r="CD155" s="7">
        <f t="shared" si="31"/>
        <v>0</v>
      </c>
      <c r="CE155" s="7">
        <f t="shared" si="31"/>
        <v>0</v>
      </c>
      <c r="CF155" s="7">
        <f t="shared" si="31"/>
        <v>0</v>
      </c>
      <c r="CG155" s="7">
        <f t="shared" si="31"/>
        <v>6735234.5300000003</v>
      </c>
      <c r="CH155" s="7">
        <f t="shared" si="31"/>
        <v>0</v>
      </c>
      <c r="CI155" s="7">
        <f t="shared" si="31"/>
        <v>0</v>
      </c>
      <c r="CJ155" s="7">
        <f t="shared" si="31"/>
        <v>1570000</v>
      </c>
      <c r="CK155" s="7">
        <f t="shared" si="31"/>
        <v>0</v>
      </c>
      <c r="CL155" s="7">
        <f t="shared" si="31"/>
        <v>0</v>
      </c>
      <c r="CM155" s="7">
        <f t="shared" si="31"/>
        <v>0</v>
      </c>
      <c r="CN155" s="7">
        <f t="shared" si="31"/>
        <v>0</v>
      </c>
      <c r="CO155" s="7">
        <f t="shared" si="31"/>
        <v>0</v>
      </c>
      <c r="CP155" s="7">
        <f t="shared" si="31"/>
        <v>0</v>
      </c>
      <c r="CQ155" s="7">
        <f t="shared" si="31"/>
        <v>123600470.48</v>
      </c>
      <c r="CR155" s="7" t="s">
        <v>83</v>
      </c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</row>
    <row r="156" spans="1:108" ht="13.5" x14ac:dyDescent="0.25">
      <c r="A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</row>
    <row r="157" spans="1:108" ht="13.5" x14ac:dyDescent="0.25">
      <c r="A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</row>
    <row r="158" spans="1:108" ht="13.5" x14ac:dyDescent="0.25">
      <c r="C158" s="7" t="s">
        <v>401</v>
      </c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</row>
    <row r="159" spans="1:108" ht="13.5" x14ac:dyDescent="0.25">
      <c r="A159" s="7" t="s">
        <v>286</v>
      </c>
      <c r="B159" s="8" t="s">
        <v>287</v>
      </c>
      <c r="C159" s="8" t="s">
        <v>288</v>
      </c>
      <c r="CQ159" s="8" t="s">
        <v>83</v>
      </c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</row>
    <row r="160" spans="1:108" ht="13.5" x14ac:dyDescent="0.25">
      <c r="A160" s="7"/>
      <c r="C160" s="7" t="s">
        <v>289</v>
      </c>
      <c r="D160" s="7" t="s">
        <v>290</v>
      </c>
      <c r="E160" s="7">
        <v>21020101</v>
      </c>
      <c r="F160" s="7">
        <v>22010102</v>
      </c>
      <c r="G160" s="7">
        <v>22020101</v>
      </c>
      <c r="H160" s="7">
        <v>22020102</v>
      </c>
      <c r="I160" s="7">
        <v>22020103</v>
      </c>
      <c r="J160" s="7">
        <v>22020104</v>
      </c>
      <c r="K160" s="7">
        <v>22020201</v>
      </c>
      <c r="L160" s="7">
        <v>22020202</v>
      </c>
      <c r="M160" s="7">
        <v>22020203</v>
      </c>
      <c r="N160" s="7">
        <v>22020205</v>
      </c>
      <c r="O160" s="7">
        <v>22020208</v>
      </c>
      <c r="P160" s="7">
        <v>22020301</v>
      </c>
      <c r="Q160" s="7">
        <v>22020302</v>
      </c>
      <c r="R160" s="7">
        <v>22020303</v>
      </c>
      <c r="S160" s="7">
        <v>22020304</v>
      </c>
      <c r="T160" s="7">
        <v>22020305</v>
      </c>
      <c r="U160" s="7">
        <v>22020306</v>
      </c>
      <c r="V160" s="7">
        <v>22020307</v>
      </c>
      <c r="W160" s="7">
        <v>22020309</v>
      </c>
      <c r="X160" s="7">
        <v>22020310</v>
      </c>
      <c r="Y160" s="7">
        <v>22020311</v>
      </c>
      <c r="Z160" s="7">
        <v>22020401</v>
      </c>
      <c r="AA160" s="7">
        <v>22020402</v>
      </c>
      <c r="AB160" s="7">
        <v>22020403</v>
      </c>
      <c r="AC160" s="7">
        <v>22020404</v>
      </c>
      <c r="AD160" s="7">
        <v>22020405</v>
      </c>
      <c r="AE160" s="7">
        <v>22020406</v>
      </c>
      <c r="AF160" s="7">
        <v>22020407</v>
      </c>
      <c r="AG160" s="7">
        <v>22020412</v>
      </c>
      <c r="AH160" s="7">
        <v>22020413</v>
      </c>
      <c r="AI160" s="7">
        <v>22020501</v>
      </c>
      <c r="AJ160" s="7">
        <v>22020601</v>
      </c>
      <c r="AK160" s="7">
        <v>22020603</v>
      </c>
      <c r="AL160" s="7">
        <v>22020604</v>
      </c>
      <c r="AM160" s="7">
        <v>22020605</v>
      </c>
      <c r="AN160" s="7">
        <v>22020701</v>
      </c>
      <c r="AO160" s="7">
        <v>22020702</v>
      </c>
      <c r="AP160" s="7">
        <v>22020703</v>
      </c>
      <c r="AQ160" s="7">
        <v>22020706</v>
      </c>
      <c r="AR160" s="7">
        <v>22020707</v>
      </c>
      <c r="AS160" s="7">
        <v>22020708</v>
      </c>
      <c r="AT160" s="7">
        <v>22020801</v>
      </c>
      <c r="AU160" s="7">
        <v>22020802</v>
      </c>
      <c r="AV160" s="7">
        <v>22020803</v>
      </c>
      <c r="AW160" s="7">
        <v>22020901</v>
      </c>
      <c r="AX160" s="7">
        <v>22020903</v>
      </c>
      <c r="AY160" s="7">
        <v>22021001</v>
      </c>
      <c r="AZ160" s="7">
        <v>22021002</v>
      </c>
      <c r="BA160" s="7">
        <v>22021003</v>
      </c>
      <c r="BB160" s="7">
        <v>22021004</v>
      </c>
      <c r="BC160" s="7">
        <v>22021006</v>
      </c>
      <c r="BD160" s="7">
        <v>22021007</v>
      </c>
      <c r="BE160" s="7">
        <v>22021008</v>
      </c>
      <c r="BF160" s="7">
        <v>22021010</v>
      </c>
      <c r="BG160" s="7">
        <v>22040101</v>
      </c>
      <c r="BH160" s="7">
        <v>22060102</v>
      </c>
      <c r="BI160" s="7" t="s">
        <v>316</v>
      </c>
      <c r="BJ160" s="7" t="s">
        <v>291</v>
      </c>
      <c r="BK160" s="7">
        <v>23010101</v>
      </c>
      <c r="BL160" s="7">
        <v>23010104</v>
      </c>
      <c r="BM160" s="7">
        <v>23010105</v>
      </c>
      <c r="BN160" s="7">
        <v>23010112</v>
      </c>
      <c r="BO160" s="7">
        <v>23010113</v>
      </c>
      <c r="BP160" s="7">
        <v>23010119</v>
      </c>
      <c r="BQ160" s="7">
        <v>23010121</v>
      </c>
      <c r="BR160" s="7">
        <v>23010122</v>
      </c>
      <c r="BS160" s="7">
        <v>23010123</v>
      </c>
      <c r="BT160" s="7">
        <v>23010126</v>
      </c>
      <c r="BU160" s="7">
        <v>23010127</v>
      </c>
      <c r="BV160" s="7">
        <v>23010128</v>
      </c>
      <c r="BW160" s="7">
        <v>23010139</v>
      </c>
      <c r="BX160" s="7">
        <v>23020105</v>
      </c>
      <c r="BY160" s="7">
        <v>23020107</v>
      </c>
      <c r="BZ160" s="7">
        <v>23020113</v>
      </c>
      <c r="CA160" s="7">
        <v>23020114</v>
      </c>
      <c r="CB160" s="7">
        <v>23020124</v>
      </c>
      <c r="CC160" s="7">
        <v>23030102</v>
      </c>
      <c r="CD160" s="7">
        <v>23030103</v>
      </c>
      <c r="CE160" s="7">
        <v>23030104</v>
      </c>
      <c r="CF160" s="7">
        <v>23030112</v>
      </c>
      <c r="CG160" s="7">
        <v>23030113</v>
      </c>
      <c r="CH160" s="7">
        <v>23030117</v>
      </c>
      <c r="CI160" s="7">
        <v>23040101</v>
      </c>
      <c r="CJ160" s="7">
        <v>23040102</v>
      </c>
      <c r="CK160" s="7">
        <v>23040103</v>
      </c>
      <c r="CL160" s="7">
        <v>23050102</v>
      </c>
      <c r="CM160" s="7">
        <v>23050103</v>
      </c>
      <c r="CN160" s="7">
        <v>23050104</v>
      </c>
      <c r="CO160" s="7">
        <v>23050111</v>
      </c>
      <c r="CP160" s="7" t="s">
        <v>292</v>
      </c>
      <c r="CQ160" s="7"/>
      <c r="CR160" s="7" t="s">
        <v>142</v>
      </c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</row>
    <row r="161" spans="1:108" ht="13.5" x14ac:dyDescent="0.25">
      <c r="A161" s="7" t="s">
        <v>294</v>
      </c>
      <c r="B161" s="8" t="s">
        <v>295</v>
      </c>
      <c r="C161" s="8">
        <v>1537094.75</v>
      </c>
      <c r="D161" s="8">
        <v>0</v>
      </c>
      <c r="E161" s="8">
        <v>0</v>
      </c>
      <c r="F161" s="8">
        <v>0</v>
      </c>
      <c r="G161" s="8">
        <v>0</v>
      </c>
      <c r="H161" s="8">
        <v>84000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100000</v>
      </c>
      <c r="P161" s="8">
        <v>110000</v>
      </c>
      <c r="Q161" s="8">
        <v>0</v>
      </c>
      <c r="R161" s="8">
        <v>25000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195000</v>
      </c>
      <c r="AA161" s="8">
        <v>0</v>
      </c>
      <c r="AB161" s="8">
        <v>0</v>
      </c>
      <c r="AC161" s="8">
        <v>0</v>
      </c>
      <c r="AD161" s="8">
        <v>0</v>
      </c>
      <c r="AE161" s="8">
        <v>0</v>
      </c>
      <c r="AF161" s="8">
        <v>0</v>
      </c>
      <c r="AG161" s="8">
        <v>0</v>
      </c>
      <c r="AH161" s="8">
        <v>0</v>
      </c>
      <c r="AI161" s="8">
        <v>0</v>
      </c>
      <c r="AJ161" s="8">
        <v>0</v>
      </c>
      <c r="AK161" s="8">
        <v>0</v>
      </c>
      <c r="AL161" s="8">
        <v>4000000</v>
      </c>
      <c r="AM161" s="8">
        <v>0</v>
      </c>
      <c r="AN161" s="8">
        <v>0</v>
      </c>
      <c r="AO161" s="8">
        <v>0</v>
      </c>
      <c r="AP161" s="8">
        <v>0</v>
      </c>
      <c r="AQ161" s="8">
        <v>0</v>
      </c>
      <c r="AR161" s="8">
        <v>0</v>
      </c>
      <c r="AS161" s="8">
        <v>0</v>
      </c>
      <c r="AT161" s="8">
        <v>355000</v>
      </c>
      <c r="AU161" s="8">
        <v>0</v>
      </c>
      <c r="AV161" s="8">
        <v>0</v>
      </c>
      <c r="AW161" s="8">
        <v>0</v>
      </c>
      <c r="AX161" s="8">
        <v>0</v>
      </c>
      <c r="AY161" s="8">
        <v>35000</v>
      </c>
      <c r="AZ161" s="8">
        <v>37000</v>
      </c>
      <c r="BA161" s="8">
        <v>0</v>
      </c>
      <c r="BB161" s="8">
        <v>0</v>
      </c>
      <c r="BC161" s="8">
        <v>0</v>
      </c>
      <c r="BD161" s="8">
        <v>153000</v>
      </c>
      <c r="BE161" s="8">
        <v>0</v>
      </c>
      <c r="BF161" s="8">
        <v>0</v>
      </c>
      <c r="BG161" s="8">
        <v>0</v>
      </c>
      <c r="BH161" s="8">
        <v>0</v>
      </c>
      <c r="BI161" s="8">
        <v>0</v>
      </c>
      <c r="BJ161" s="8">
        <v>0</v>
      </c>
      <c r="BK161" s="8">
        <v>0</v>
      </c>
      <c r="BL161" s="8">
        <v>0</v>
      </c>
      <c r="BM161" s="8">
        <v>0</v>
      </c>
      <c r="BN161" s="8">
        <v>0</v>
      </c>
      <c r="BO161" s="8">
        <v>0</v>
      </c>
      <c r="BP161" s="8">
        <v>0</v>
      </c>
      <c r="BQ161" s="8">
        <v>0</v>
      </c>
      <c r="BR161" s="8">
        <v>0</v>
      </c>
      <c r="BS161" s="8">
        <v>0</v>
      </c>
      <c r="BT161" s="8">
        <v>0</v>
      </c>
      <c r="BU161" s="8">
        <v>0</v>
      </c>
      <c r="BV161" s="8">
        <v>0</v>
      </c>
      <c r="BW161" s="8">
        <v>0</v>
      </c>
      <c r="BX161" s="8">
        <v>0</v>
      </c>
      <c r="BY161" s="8">
        <v>0</v>
      </c>
      <c r="BZ161" s="8">
        <v>0</v>
      </c>
      <c r="CA161" s="8">
        <v>0</v>
      </c>
      <c r="CB161" s="8">
        <v>0</v>
      </c>
      <c r="CC161" s="8">
        <v>0</v>
      </c>
      <c r="CD161" s="8">
        <v>0</v>
      </c>
      <c r="CE161" s="8">
        <v>0</v>
      </c>
      <c r="CF161" s="8">
        <v>0</v>
      </c>
      <c r="CG161" s="8">
        <v>0</v>
      </c>
      <c r="CH161" s="8">
        <v>0</v>
      </c>
      <c r="CI161" s="8">
        <v>0</v>
      </c>
      <c r="CJ161" s="8">
        <v>0</v>
      </c>
      <c r="CK161" s="8">
        <v>0</v>
      </c>
      <c r="CL161" s="8">
        <v>0</v>
      </c>
      <c r="CN161" s="8">
        <v>0</v>
      </c>
      <c r="CO161" s="8">
        <v>0</v>
      </c>
      <c r="CP161" s="8">
        <v>0</v>
      </c>
      <c r="CQ161" s="8">
        <f>SUM(C161:CP161)</f>
        <v>6631094.75</v>
      </c>
      <c r="CR161" s="8" t="s">
        <v>294</v>
      </c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</row>
    <row r="162" spans="1:108" ht="13.5" x14ac:dyDescent="0.25">
      <c r="A162" s="7" t="s">
        <v>357</v>
      </c>
      <c r="B162" s="8" t="s">
        <v>360</v>
      </c>
      <c r="C162" s="8">
        <v>145730.4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45000</v>
      </c>
      <c r="P162" s="8">
        <v>50000</v>
      </c>
      <c r="Q162" s="8">
        <v>0</v>
      </c>
      <c r="R162" s="8">
        <v>15000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50000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8">
        <v>0</v>
      </c>
      <c r="AH162" s="8">
        <v>0</v>
      </c>
      <c r="AI162" s="8">
        <v>0</v>
      </c>
      <c r="AJ162" s="8">
        <v>0</v>
      </c>
      <c r="AK162" s="8">
        <v>0</v>
      </c>
      <c r="AL162" s="8">
        <v>500000</v>
      </c>
      <c r="AM162" s="8">
        <v>0</v>
      </c>
      <c r="AN162" s="8">
        <v>0</v>
      </c>
      <c r="AO162" s="8">
        <v>0</v>
      </c>
      <c r="AP162" s="8">
        <v>0</v>
      </c>
      <c r="AQ162" s="8">
        <v>0</v>
      </c>
      <c r="AR162" s="8">
        <v>0</v>
      </c>
      <c r="AS162" s="8">
        <v>0</v>
      </c>
      <c r="AT162" s="8">
        <v>40000</v>
      </c>
      <c r="AU162" s="8">
        <v>0</v>
      </c>
      <c r="AV162" s="8">
        <v>0</v>
      </c>
      <c r="AW162" s="8">
        <v>0</v>
      </c>
      <c r="AX162" s="8">
        <v>0</v>
      </c>
      <c r="AY162" s="8">
        <v>0</v>
      </c>
      <c r="AZ162" s="8">
        <v>0</v>
      </c>
      <c r="BA162" s="8">
        <v>0</v>
      </c>
      <c r="BB162" s="8">
        <v>0</v>
      </c>
      <c r="BC162" s="8">
        <v>0</v>
      </c>
      <c r="BD162" s="8">
        <v>0</v>
      </c>
      <c r="BE162" s="8">
        <v>0</v>
      </c>
      <c r="BF162" s="8">
        <v>0</v>
      </c>
      <c r="BV162" s="8">
        <v>0</v>
      </c>
      <c r="BX162" s="8">
        <v>0</v>
      </c>
      <c r="BY162" s="8">
        <v>0</v>
      </c>
      <c r="BZ162" s="8">
        <v>0</v>
      </c>
      <c r="CA162" s="8">
        <v>0</v>
      </c>
      <c r="CB162" s="8">
        <v>0</v>
      </c>
      <c r="CC162" s="8">
        <v>0</v>
      </c>
      <c r="CD162" s="8">
        <v>0</v>
      </c>
      <c r="CE162" s="8">
        <v>0</v>
      </c>
      <c r="CF162" s="8">
        <v>0</v>
      </c>
      <c r="CG162" s="8">
        <v>0</v>
      </c>
      <c r="CH162" s="8">
        <v>0</v>
      </c>
      <c r="CI162" s="8">
        <v>0</v>
      </c>
      <c r="CJ162" s="8">
        <v>0</v>
      </c>
      <c r="CK162" s="8">
        <v>0</v>
      </c>
      <c r="CL162" s="8">
        <v>0</v>
      </c>
      <c r="CM162" s="8">
        <v>0</v>
      </c>
      <c r="CN162" s="8">
        <v>0</v>
      </c>
      <c r="CO162" s="8">
        <v>0</v>
      </c>
      <c r="CP162" s="8">
        <v>0</v>
      </c>
      <c r="CQ162" s="8">
        <f>SUM(C162:CP162)</f>
        <v>845730.4</v>
      </c>
      <c r="CR162" s="8" t="s">
        <v>357</v>
      </c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</row>
    <row r="163" spans="1:108" ht="13.5" x14ac:dyDescent="0.25">
      <c r="A163" s="7" t="s">
        <v>296</v>
      </c>
      <c r="B163" s="8" t="s">
        <v>297</v>
      </c>
      <c r="C163" s="8">
        <v>133197.29999999999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10000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40000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0</v>
      </c>
      <c r="AG163" s="8">
        <v>0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8">
        <v>0</v>
      </c>
      <c r="AR163" s="8">
        <v>0</v>
      </c>
      <c r="AS163" s="8">
        <v>0</v>
      </c>
      <c r="AT163" s="8">
        <v>20000</v>
      </c>
      <c r="AU163" s="8">
        <v>0</v>
      </c>
      <c r="AV163" s="8">
        <v>0</v>
      </c>
      <c r="AW163" s="8">
        <v>0</v>
      </c>
      <c r="AX163" s="8">
        <v>0</v>
      </c>
      <c r="AY163" s="8">
        <v>0</v>
      </c>
      <c r="AZ163" s="8">
        <v>10000</v>
      </c>
      <c r="BA163" s="8">
        <v>0</v>
      </c>
      <c r="BB163" s="8">
        <v>0</v>
      </c>
      <c r="BC163" s="8">
        <v>0</v>
      </c>
      <c r="BD163" s="8">
        <v>20000</v>
      </c>
      <c r="BE163" s="8">
        <v>0</v>
      </c>
      <c r="BG163" s="8">
        <v>0</v>
      </c>
      <c r="BH163" s="8">
        <v>0</v>
      </c>
      <c r="BK163" s="8">
        <v>0</v>
      </c>
      <c r="BL163" s="8">
        <v>0</v>
      </c>
      <c r="BM163" s="8">
        <v>0</v>
      </c>
      <c r="BN163" s="8">
        <v>0</v>
      </c>
      <c r="BO163" s="8">
        <v>0</v>
      </c>
      <c r="BP163" s="8">
        <v>0</v>
      </c>
      <c r="BQ163" s="8">
        <v>0</v>
      </c>
      <c r="BR163" s="8">
        <v>0</v>
      </c>
      <c r="BS163" s="8">
        <v>0</v>
      </c>
      <c r="BT163" s="8">
        <v>0</v>
      </c>
      <c r="BU163" s="8">
        <v>0</v>
      </c>
      <c r="BV163" s="8">
        <v>0</v>
      </c>
      <c r="BW163" s="8">
        <v>0</v>
      </c>
      <c r="BX163" s="8">
        <v>0</v>
      </c>
      <c r="BY163" s="8">
        <v>0</v>
      </c>
      <c r="BZ163" s="8">
        <v>0</v>
      </c>
      <c r="CA163" s="8">
        <v>0</v>
      </c>
      <c r="CC163" s="8">
        <v>0</v>
      </c>
      <c r="CD163" s="8">
        <v>0</v>
      </c>
      <c r="CE163" s="8">
        <v>0</v>
      </c>
      <c r="CF163" s="8">
        <v>0</v>
      </c>
      <c r="CG163" s="8">
        <v>0</v>
      </c>
      <c r="CI163" s="8">
        <v>0</v>
      </c>
      <c r="CJ163" s="8">
        <v>0</v>
      </c>
      <c r="CK163" s="8">
        <v>0</v>
      </c>
      <c r="CL163" s="8">
        <v>0</v>
      </c>
      <c r="CM163" s="8">
        <v>0</v>
      </c>
      <c r="CN163" s="8">
        <v>0</v>
      </c>
      <c r="CO163" s="8">
        <v>0</v>
      </c>
      <c r="CP163" s="8">
        <v>0</v>
      </c>
      <c r="CQ163" s="8">
        <f t="shared" ref="CQ163:CQ171" si="32">SUM(C163:CP163)</f>
        <v>233197.3</v>
      </c>
      <c r="CR163" s="8" t="s">
        <v>296</v>
      </c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</row>
    <row r="164" spans="1:108" ht="13.5" x14ac:dyDescent="0.25">
      <c r="A164" s="7" t="s">
        <v>358</v>
      </c>
      <c r="B164" s="8" t="s">
        <v>361</v>
      </c>
      <c r="C164" s="8">
        <v>1652700.44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O164" s="8">
        <v>30000</v>
      </c>
      <c r="P164" s="8">
        <v>70000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Z164" s="8">
        <v>245000</v>
      </c>
      <c r="AA164" s="8">
        <v>0</v>
      </c>
      <c r="AB164" s="8">
        <v>0</v>
      </c>
      <c r="AC164" s="8">
        <v>0</v>
      </c>
      <c r="AD164" s="8">
        <v>0</v>
      </c>
      <c r="AE164" s="8">
        <v>0</v>
      </c>
      <c r="AF164" s="8">
        <v>0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8">
        <v>0</v>
      </c>
      <c r="AN164" s="8">
        <v>0</v>
      </c>
      <c r="AO164" s="8">
        <v>0</v>
      </c>
      <c r="AP164" s="8">
        <v>0</v>
      </c>
      <c r="AQ164" s="8">
        <v>0</v>
      </c>
      <c r="AR164" s="8">
        <v>0</v>
      </c>
      <c r="AS164" s="8">
        <v>0</v>
      </c>
      <c r="AT164" s="8">
        <v>235000</v>
      </c>
      <c r="AU164" s="8">
        <v>0</v>
      </c>
      <c r="AV164" s="8">
        <v>0</v>
      </c>
      <c r="AX164" s="8">
        <v>0</v>
      </c>
      <c r="AY164" s="8">
        <v>0</v>
      </c>
      <c r="AZ164" s="8">
        <v>0</v>
      </c>
      <c r="BA164" s="8">
        <v>0</v>
      </c>
      <c r="BB164" s="8">
        <v>0</v>
      </c>
      <c r="BC164" s="8">
        <v>0</v>
      </c>
      <c r="BD164" s="8">
        <v>80000</v>
      </c>
      <c r="BE164" s="8">
        <v>0</v>
      </c>
      <c r="BF164" s="8">
        <v>0</v>
      </c>
      <c r="BG164" s="8">
        <v>0</v>
      </c>
      <c r="BH164" s="8">
        <v>0</v>
      </c>
      <c r="BI164" s="8">
        <v>0</v>
      </c>
      <c r="BJ164" s="8">
        <v>0</v>
      </c>
      <c r="BK164" s="8">
        <v>0</v>
      </c>
      <c r="BL164" s="8">
        <v>0</v>
      </c>
      <c r="BM164" s="8">
        <v>0</v>
      </c>
      <c r="BN164" s="8">
        <v>0</v>
      </c>
      <c r="BO164" s="8">
        <v>0</v>
      </c>
      <c r="BP164" s="8">
        <v>0</v>
      </c>
      <c r="BQ164" s="8">
        <v>0</v>
      </c>
      <c r="BR164" s="8">
        <v>0</v>
      </c>
      <c r="BS164" s="8">
        <v>0</v>
      </c>
      <c r="BT164" s="8">
        <v>0</v>
      </c>
      <c r="BU164" s="8">
        <v>0</v>
      </c>
      <c r="BV164" s="8">
        <v>0</v>
      </c>
      <c r="BW164" s="8">
        <v>0</v>
      </c>
      <c r="BX164" s="8">
        <v>0</v>
      </c>
      <c r="BY164" s="8">
        <v>0</v>
      </c>
      <c r="BZ164" s="8">
        <v>0</v>
      </c>
      <c r="CA164" s="8">
        <v>0</v>
      </c>
      <c r="CB164" s="8">
        <v>0</v>
      </c>
      <c r="CC164" s="8">
        <v>0</v>
      </c>
      <c r="CD164" s="8">
        <v>0</v>
      </c>
      <c r="CE164" s="8">
        <v>0</v>
      </c>
      <c r="CF164" s="8">
        <v>0</v>
      </c>
      <c r="CG164" s="8">
        <v>0</v>
      </c>
      <c r="CH164" s="8">
        <v>0</v>
      </c>
      <c r="CI164" s="8">
        <v>0</v>
      </c>
      <c r="CJ164" s="8">
        <v>0</v>
      </c>
      <c r="CK164" s="8">
        <v>0</v>
      </c>
      <c r="CL164" s="8">
        <v>0</v>
      </c>
      <c r="CM164" s="8">
        <v>0</v>
      </c>
      <c r="CN164" s="8">
        <v>0</v>
      </c>
      <c r="CO164" s="8">
        <v>0</v>
      </c>
      <c r="CP164" s="8">
        <v>0</v>
      </c>
      <c r="CQ164" s="8">
        <f t="shared" si="32"/>
        <v>2312700.44</v>
      </c>
      <c r="CR164" s="8" t="s">
        <v>358</v>
      </c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</row>
    <row r="165" spans="1:108" ht="13.5" x14ac:dyDescent="0.25">
      <c r="A165" s="7" t="s">
        <v>298</v>
      </c>
      <c r="B165" s="8" t="s">
        <v>299</v>
      </c>
      <c r="C165" s="8">
        <v>1000798.1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6500</v>
      </c>
      <c r="M165" s="8">
        <v>0</v>
      </c>
      <c r="N165" s="8">
        <v>0</v>
      </c>
      <c r="O165" s="8">
        <v>0</v>
      </c>
      <c r="P165" s="8">
        <v>15000</v>
      </c>
      <c r="Q165" s="8">
        <v>0</v>
      </c>
      <c r="R165" s="8">
        <v>0</v>
      </c>
      <c r="S165" s="8">
        <v>0</v>
      </c>
      <c r="T165" s="8">
        <v>5000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20000</v>
      </c>
      <c r="AF165" s="8">
        <v>0</v>
      </c>
      <c r="AG165" s="8">
        <v>0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8">
        <v>5000</v>
      </c>
      <c r="AN165" s="8">
        <v>0</v>
      </c>
      <c r="AO165" s="8">
        <v>0</v>
      </c>
      <c r="AP165" s="8">
        <v>0</v>
      </c>
      <c r="AQ165" s="8">
        <v>0</v>
      </c>
      <c r="AR165" s="8">
        <v>0</v>
      </c>
      <c r="AS165" s="8">
        <v>0</v>
      </c>
      <c r="AT165" s="8">
        <v>32000</v>
      </c>
      <c r="AU165" s="8">
        <v>0</v>
      </c>
      <c r="AV165" s="8">
        <v>6000</v>
      </c>
      <c r="AW165" s="8">
        <v>0</v>
      </c>
      <c r="AX165" s="8">
        <v>0</v>
      </c>
      <c r="AY165" s="8">
        <v>19500</v>
      </c>
      <c r="AZ165" s="8">
        <v>0</v>
      </c>
      <c r="BA165" s="8">
        <v>0</v>
      </c>
      <c r="BB165" s="8">
        <v>0</v>
      </c>
      <c r="BC165" s="8">
        <v>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  <c r="BL165" s="8">
        <v>0</v>
      </c>
      <c r="BM165" s="8">
        <v>0</v>
      </c>
      <c r="BN165" s="8">
        <v>0</v>
      </c>
      <c r="BO165" s="8">
        <v>0</v>
      </c>
      <c r="BP165" s="8">
        <v>0</v>
      </c>
      <c r="BQ165" s="8">
        <v>0</v>
      </c>
      <c r="BR165" s="8">
        <v>0</v>
      </c>
      <c r="BS165" s="8">
        <v>0</v>
      </c>
      <c r="BT165" s="8">
        <v>0</v>
      </c>
      <c r="BU165" s="8">
        <v>0</v>
      </c>
      <c r="BV165" s="8">
        <v>0</v>
      </c>
      <c r="BW165" s="8">
        <v>0</v>
      </c>
      <c r="BX165" s="8">
        <v>0</v>
      </c>
      <c r="BY165" s="8">
        <v>0</v>
      </c>
      <c r="BZ165" s="8">
        <v>0</v>
      </c>
      <c r="CA165" s="8">
        <v>0</v>
      </c>
      <c r="CB165" s="8">
        <v>0</v>
      </c>
      <c r="CC165" s="8">
        <v>0</v>
      </c>
      <c r="CD165" s="8">
        <v>0</v>
      </c>
      <c r="CE165" s="8">
        <v>0</v>
      </c>
      <c r="CF165" s="8">
        <v>0</v>
      </c>
      <c r="CG165" s="8">
        <v>0</v>
      </c>
      <c r="CH165" s="8">
        <v>0</v>
      </c>
      <c r="CI165" s="8">
        <v>0</v>
      </c>
      <c r="CJ165" s="8">
        <v>0</v>
      </c>
      <c r="CK165" s="8">
        <v>0</v>
      </c>
      <c r="CL165" s="8">
        <v>0</v>
      </c>
      <c r="CM165" s="8">
        <v>0</v>
      </c>
      <c r="CN165" s="8">
        <v>0</v>
      </c>
      <c r="CO165" s="8">
        <v>0</v>
      </c>
      <c r="CP165" s="8">
        <v>0</v>
      </c>
      <c r="CQ165" s="8">
        <f t="shared" si="32"/>
        <v>1109798.1000000001</v>
      </c>
      <c r="CR165" s="8" t="s">
        <v>298</v>
      </c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</row>
    <row r="166" spans="1:108" ht="13.5" x14ac:dyDescent="0.25">
      <c r="A166" s="7" t="s">
        <v>300</v>
      </c>
      <c r="B166" s="8" t="s">
        <v>301</v>
      </c>
      <c r="C166" s="8">
        <v>426723.31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40000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8">
        <v>0</v>
      </c>
      <c r="AC166" s="8">
        <v>45000</v>
      </c>
      <c r="AD166" s="8">
        <v>0</v>
      </c>
      <c r="AE166" s="8">
        <v>0</v>
      </c>
      <c r="AF166" s="8">
        <v>0</v>
      </c>
      <c r="AG166" s="8">
        <v>0</v>
      </c>
      <c r="AH166" s="8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15000</v>
      </c>
      <c r="AU166" s="8">
        <v>0</v>
      </c>
      <c r="AV166" s="8">
        <v>15000</v>
      </c>
      <c r="AW166" s="8">
        <v>0</v>
      </c>
      <c r="AX166" s="8">
        <v>0</v>
      </c>
      <c r="AY166" s="8">
        <v>0</v>
      </c>
      <c r="AZ166" s="8">
        <v>0</v>
      </c>
      <c r="BA166" s="8">
        <v>0</v>
      </c>
      <c r="BB166" s="8">
        <v>0</v>
      </c>
      <c r="BC166" s="8">
        <v>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  <c r="BL166" s="8">
        <v>0</v>
      </c>
      <c r="BM166" s="8">
        <v>0</v>
      </c>
      <c r="BN166" s="8">
        <v>0</v>
      </c>
      <c r="BO166" s="8">
        <v>0</v>
      </c>
      <c r="BP166" s="8">
        <v>0</v>
      </c>
      <c r="BQ166" s="8">
        <v>0</v>
      </c>
      <c r="BR166" s="8">
        <v>0</v>
      </c>
      <c r="BS166" s="8">
        <v>0</v>
      </c>
      <c r="BT166" s="8">
        <v>0</v>
      </c>
      <c r="BU166" s="8">
        <v>0</v>
      </c>
      <c r="BV166" s="8">
        <v>0</v>
      </c>
      <c r="BW166" s="8">
        <v>0</v>
      </c>
      <c r="BX166" s="8">
        <v>0</v>
      </c>
      <c r="BY166" s="8">
        <v>0</v>
      </c>
      <c r="BZ166" s="8">
        <v>0</v>
      </c>
      <c r="CA166" s="8">
        <v>0</v>
      </c>
      <c r="CB166" s="8">
        <v>0</v>
      </c>
      <c r="CC166" s="8">
        <v>0</v>
      </c>
      <c r="CD166" s="8">
        <v>0</v>
      </c>
      <c r="CE166" s="8">
        <v>0</v>
      </c>
      <c r="CF166" s="8">
        <v>0</v>
      </c>
      <c r="CG166" s="8">
        <v>0</v>
      </c>
      <c r="CH166" s="8">
        <v>0</v>
      </c>
      <c r="CI166" s="8">
        <v>0</v>
      </c>
      <c r="CJ166" s="8">
        <v>0</v>
      </c>
      <c r="CK166" s="8">
        <v>0</v>
      </c>
      <c r="CL166" s="8">
        <v>0</v>
      </c>
      <c r="CM166" s="8">
        <v>0</v>
      </c>
      <c r="CN166" s="8">
        <v>0</v>
      </c>
      <c r="CO166" s="8">
        <v>0</v>
      </c>
      <c r="CP166" s="8">
        <v>0</v>
      </c>
      <c r="CQ166" s="8">
        <f t="shared" si="32"/>
        <v>541723.31000000006</v>
      </c>
      <c r="CR166" s="8" t="s">
        <v>300</v>
      </c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</row>
    <row r="167" spans="1:108" ht="13.5" x14ac:dyDescent="0.25">
      <c r="A167" s="7" t="s">
        <v>302</v>
      </c>
      <c r="B167" s="8" t="s">
        <v>303</v>
      </c>
      <c r="C167" s="8">
        <v>3348876.86</v>
      </c>
      <c r="D167" s="8">
        <v>0</v>
      </c>
      <c r="E167" s="8">
        <v>0</v>
      </c>
      <c r="F167" s="8">
        <v>16119137.130000001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2000</v>
      </c>
      <c r="M167" s="8">
        <v>0</v>
      </c>
      <c r="N167" s="8">
        <v>5000</v>
      </c>
      <c r="O167" s="8">
        <v>0</v>
      </c>
      <c r="P167" s="8">
        <v>284750</v>
      </c>
      <c r="Q167" s="8">
        <v>0</v>
      </c>
      <c r="R167" s="8">
        <v>22500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210000</v>
      </c>
      <c r="AA167" s="8">
        <v>0</v>
      </c>
      <c r="AB167" s="8">
        <v>0</v>
      </c>
      <c r="AC167" s="8">
        <v>30000</v>
      </c>
      <c r="AD167" s="8">
        <v>14500</v>
      </c>
      <c r="AE167" s="8">
        <v>5000</v>
      </c>
      <c r="AF167" s="8">
        <v>0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8">
        <v>0</v>
      </c>
      <c r="AR167" s="8">
        <v>0</v>
      </c>
      <c r="AS167" s="8">
        <v>0</v>
      </c>
      <c r="AT167" s="8">
        <v>109500</v>
      </c>
      <c r="AU167" s="8">
        <v>28750</v>
      </c>
      <c r="AV167" s="8">
        <v>15500</v>
      </c>
      <c r="AW167" s="8">
        <v>0</v>
      </c>
      <c r="AX167" s="8">
        <v>0</v>
      </c>
      <c r="AY167" s="8">
        <v>57500</v>
      </c>
      <c r="AZ167" s="8">
        <v>0</v>
      </c>
      <c r="BA167" s="8">
        <v>0</v>
      </c>
      <c r="BB167" s="8">
        <v>0</v>
      </c>
      <c r="BC167" s="8">
        <v>0</v>
      </c>
      <c r="BD167" s="8">
        <v>375000</v>
      </c>
      <c r="BE167" s="8">
        <v>0</v>
      </c>
      <c r="BF167" s="8">
        <v>0</v>
      </c>
      <c r="BG167" s="8">
        <v>0</v>
      </c>
      <c r="BH167" s="8">
        <v>0</v>
      </c>
      <c r="BI167" s="8">
        <v>0</v>
      </c>
      <c r="BJ167" s="8">
        <v>0</v>
      </c>
      <c r="BK167" s="8">
        <v>0</v>
      </c>
      <c r="BL167" s="8">
        <v>0</v>
      </c>
      <c r="BM167" s="8">
        <v>0</v>
      </c>
      <c r="BN167" s="8">
        <v>0</v>
      </c>
      <c r="BO167" s="8">
        <v>0</v>
      </c>
      <c r="BP167" s="8">
        <v>0</v>
      </c>
      <c r="BQ167" s="8">
        <v>0</v>
      </c>
      <c r="BR167" s="8">
        <v>0</v>
      </c>
      <c r="BS167" s="8">
        <v>0</v>
      </c>
      <c r="BT167" s="8">
        <v>0</v>
      </c>
      <c r="BU167" s="8">
        <v>0</v>
      </c>
      <c r="BV167" s="8">
        <v>0</v>
      </c>
      <c r="BW167" s="8">
        <v>0</v>
      </c>
      <c r="BX167" s="8">
        <v>0</v>
      </c>
      <c r="BY167" s="8">
        <v>0</v>
      </c>
      <c r="BZ167" s="8">
        <v>0</v>
      </c>
      <c r="CA167" s="8">
        <v>0</v>
      </c>
      <c r="CB167" s="8">
        <v>0</v>
      </c>
      <c r="CC167" s="8">
        <v>0</v>
      </c>
      <c r="CD167" s="8">
        <v>0</v>
      </c>
      <c r="CE167" s="8">
        <v>0</v>
      </c>
      <c r="CF167" s="8">
        <v>0</v>
      </c>
      <c r="CG167" s="8">
        <v>0</v>
      </c>
      <c r="CH167" s="8">
        <v>0</v>
      </c>
      <c r="CI167" s="8">
        <v>0</v>
      </c>
      <c r="CJ167" s="8">
        <v>0</v>
      </c>
      <c r="CK167" s="8">
        <v>0</v>
      </c>
      <c r="CL167" s="8">
        <v>0</v>
      </c>
      <c r="CM167" s="8">
        <v>0</v>
      </c>
      <c r="CN167" s="8">
        <v>0</v>
      </c>
      <c r="CO167" s="8">
        <v>0</v>
      </c>
      <c r="CP167" s="8">
        <v>0</v>
      </c>
      <c r="CQ167" s="8">
        <f t="shared" si="32"/>
        <v>20628013.990000002</v>
      </c>
      <c r="CR167" s="8" t="s">
        <v>302</v>
      </c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</row>
    <row r="168" spans="1:108" ht="13.5" x14ac:dyDescent="0.25">
      <c r="A168" s="7" t="s">
        <v>304</v>
      </c>
      <c r="B168" s="8" t="s">
        <v>305</v>
      </c>
      <c r="C168" s="8">
        <v>2195556.5299999998</v>
      </c>
      <c r="D168" s="8">
        <v>0</v>
      </c>
      <c r="E168" s="8">
        <v>0</v>
      </c>
      <c r="F168" s="8">
        <v>0</v>
      </c>
      <c r="G168" s="8">
        <v>0</v>
      </c>
      <c r="H168" s="8">
        <v>6000</v>
      </c>
      <c r="I168" s="8">
        <v>0</v>
      </c>
      <c r="J168" s="8">
        <v>0</v>
      </c>
      <c r="K168" s="8">
        <v>0</v>
      </c>
      <c r="L168" s="8">
        <v>11200</v>
      </c>
      <c r="M168" s="8">
        <v>25000</v>
      </c>
      <c r="N168" s="8">
        <v>0</v>
      </c>
      <c r="O168" s="8">
        <v>0</v>
      </c>
      <c r="P168" s="8">
        <v>122000</v>
      </c>
      <c r="Q168" s="8">
        <v>0</v>
      </c>
      <c r="R168" s="8">
        <v>0</v>
      </c>
      <c r="S168" s="8">
        <v>0</v>
      </c>
      <c r="T168" s="8">
        <v>253000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v>40000</v>
      </c>
      <c r="AD168" s="8">
        <v>30000</v>
      </c>
      <c r="AE168" s="8">
        <v>0</v>
      </c>
      <c r="AF168" s="8">
        <v>0</v>
      </c>
      <c r="AG168" s="8">
        <v>0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8">
        <v>10000</v>
      </c>
      <c r="AN168" s="8">
        <v>0</v>
      </c>
      <c r="AO168" s="8">
        <v>0</v>
      </c>
      <c r="AP168" s="8">
        <v>0</v>
      </c>
      <c r="AQ168" s="8">
        <v>0</v>
      </c>
      <c r="AR168" s="8">
        <v>0</v>
      </c>
      <c r="AS168" s="8">
        <v>0</v>
      </c>
      <c r="AT168" s="8">
        <v>98000</v>
      </c>
      <c r="AU168" s="8">
        <v>84800</v>
      </c>
      <c r="AV168" s="8">
        <v>26000</v>
      </c>
      <c r="AW168" s="8">
        <v>20289.78</v>
      </c>
      <c r="AX168" s="8">
        <v>0</v>
      </c>
      <c r="AY168" s="8">
        <v>8000</v>
      </c>
      <c r="AZ168" s="8">
        <v>0</v>
      </c>
      <c r="BA168" s="8">
        <v>15000</v>
      </c>
      <c r="BB168" s="8">
        <v>0</v>
      </c>
      <c r="BC168" s="8">
        <v>0</v>
      </c>
      <c r="BD168" s="8">
        <v>0</v>
      </c>
      <c r="BE168" s="8">
        <v>0</v>
      </c>
      <c r="BF168" s="8">
        <v>0</v>
      </c>
      <c r="BG168" s="8">
        <v>0</v>
      </c>
      <c r="BH168" s="8">
        <v>0</v>
      </c>
      <c r="BI168" s="8">
        <v>0</v>
      </c>
      <c r="BJ168" s="8">
        <v>0</v>
      </c>
      <c r="BK168" s="8">
        <v>0</v>
      </c>
      <c r="BL168" s="8">
        <v>0</v>
      </c>
      <c r="BM168" s="8">
        <v>0</v>
      </c>
      <c r="BN168" s="8">
        <v>0</v>
      </c>
      <c r="BO168" s="8">
        <v>0</v>
      </c>
      <c r="BP168" s="8">
        <v>0</v>
      </c>
      <c r="BQ168" s="8">
        <v>0</v>
      </c>
      <c r="BR168" s="8">
        <v>0</v>
      </c>
      <c r="BS168" s="8">
        <v>0</v>
      </c>
      <c r="BT168" s="8">
        <v>0</v>
      </c>
      <c r="BU168" s="8">
        <v>0</v>
      </c>
      <c r="BV168" s="8">
        <v>0</v>
      </c>
      <c r="BW168" s="8">
        <v>0</v>
      </c>
      <c r="BX168" s="8">
        <v>0</v>
      </c>
      <c r="BY168" s="8">
        <v>0</v>
      </c>
      <c r="BZ168" s="8">
        <v>0</v>
      </c>
      <c r="CA168" s="8">
        <v>0</v>
      </c>
      <c r="CB168" s="8">
        <v>0</v>
      </c>
      <c r="CC168" s="8">
        <v>0</v>
      </c>
      <c r="CD168" s="8">
        <v>0</v>
      </c>
      <c r="CE168" s="8">
        <v>0</v>
      </c>
      <c r="CF168" s="8">
        <v>0</v>
      </c>
      <c r="CG168" s="8">
        <v>0</v>
      </c>
      <c r="CH168" s="8">
        <v>0</v>
      </c>
      <c r="CI168" s="8">
        <v>0</v>
      </c>
      <c r="CJ168" s="8">
        <v>0</v>
      </c>
      <c r="CK168" s="8">
        <v>0</v>
      </c>
      <c r="CL168" s="8">
        <v>0</v>
      </c>
      <c r="CM168" s="8">
        <v>0</v>
      </c>
      <c r="CN168" s="8">
        <v>0</v>
      </c>
      <c r="CO168" s="8">
        <v>0</v>
      </c>
      <c r="CP168" s="8">
        <v>0</v>
      </c>
      <c r="CQ168" s="8">
        <f t="shared" si="32"/>
        <v>2944846.3099999996</v>
      </c>
      <c r="CR168" s="8" t="s">
        <v>304</v>
      </c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</row>
    <row r="169" spans="1:108" ht="13.5" x14ac:dyDescent="0.25">
      <c r="A169" s="7" t="s">
        <v>306</v>
      </c>
      <c r="B169" s="8" t="s">
        <v>307</v>
      </c>
      <c r="C169" s="8">
        <v>1369501.25</v>
      </c>
      <c r="D169" s="8">
        <v>16961225.68</v>
      </c>
      <c r="E169" s="8">
        <v>95000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  <c r="AG169" s="8">
        <v>0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8">
        <v>0</v>
      </c>
      <c r="AN169" s="8">
        <v>0</v>
      </c>
      <c r="AO169" s="8">
        <v>0</v>
      </c>
      <c r="AP169" s="8">
        <v>0</v>
      </c>
      <c r="AQ169" s="8">
        <v>0</v>
      </c>
      <c r="AR169" s="8">
        <v>0</v>
      </c>
      <c r="AS169" s="8">
        <v>0</v>
      </c>
      <c r="AT169" s="8">
        <v>53000</v>
      </c>
      <c r="AU169" s="8">
        <v>5000</v>
      </c>
      <c r="AV169" s="8">
        <v>7500</v>
      </c>
      <c r="AW169" s="8">
        <v>0</v>
      </c>
      <c r="AX169" s="8">
        <v>0</v>
      </c>
      <c r="AY169" s="8">
        <v>15000</v>
      </c>
      <c r="AZ169" s="8">
        <v>0</v>
      </c>
      <c r="BA169" s="8">
        <v>0</v>
      </c>
      <c r="BB169" s="8">
        <v>7500</v>
      </c>
      <c r="BC169" s="8">
        <v>0</v>
      </c>
      <c r="BD169" s="8">
        <v>0</v>
      </c>
      <c r="BE169" s="8">
        <v>0</v>
      </c>
      <c r="BF169" s="8">
        <v>0</v>
      </c>
      <c r="BG169" s="8">
        <v>0</v>
      </c>
      <c r="BH169" s="8">
        <v>0</v>
      </c>
      <c r="BI169" s="8">
        <v>0</v>
      </c>
      <c r="BJ169" s="8">
        <v>0</v>
      </c>
      <c r="BK169" s="8">
        <v>0</v>
      </c>
      <c r="BL169" s="8">
        <v>0</v>
      </c>
      <c r="BM169" s="8">
        <v>0</v>
      </c>
      <c r="BN169" s="8">
        <v>0</v>
      </c>
      <c r="BO169" s="8">
        <v>0</v>
      </c>
      <c r="BP169" s="8">
        <v>0</v>
      </c>
      <c r="BQ169" s="8">
        <v>0</v>
      </c>
      <c r="BR169" s="8">
        <v>0</v>
      </c>
      <c r="BS169" s="8">
        <v>0</v>
      </c>
      <c r="BT169" s="8">
        <v>0</v>
      </c>
      <c r="BU169" s="8">
        <v>0</v>
      </c>
      <c r="BV169" s="8">
        <v>0</v>
      </c>
      <c r="BW169" s="8">
        <v>0</v>
      </c>
      <c r="BX169" s="8">
        <v>0</v>
      </c>
      <c r="BY169" s="8">
        <v>0</v>
      </c>
      <c r="BZ169" s="8">
        <v>0</v>
      </c>
      <c r="CA169" s="8">
        <v>0</v>
      </c>
      <c r="CB169" s="8">
        <v>0</v>
      </c>
      <c r="CC169" s="8">
        <v>0</v>
      </c>
      <c r="CD169" s="8">
        <v>0</v>
      </c>
      <c r="CE169" s="8">
        <v>0</v>
      </c>
      <c r="CF169" s="8">
        <v>0</v>
      </c>
      <c r="CG169" s="8">
        <v>0</v>
      </c>
      <c r="CH169" s="8">
        <v>0</v>
      </c>
      <c r="CI169" s="8">
        <v>0</v>
      </c>
      <c r="CJ169" s="8">
        <v>0</v>
      </c>
      <c r="CK169" s="8">
        <v>0</v>
      </c>
      <c r="CL169" s="8">
        <v>0</v>
      </c>
      <c r="CM169" s="8">
        <v>0</v>
      </c>
      <c r="CN169" s="8">
        <v>0</v>
      </c>
      <c r="CO169" s="8">
        <v>0</v>
      </c>
      <c r="CP169" s="8">
        <v>0</v>
      </c>
      <c r="CQ169" s="8">
        <f t="shared" si="32"/>
        <v>18513726.93</v>
      </c>
      <c r="CR169" s="8" t="s">
        <v>306</v>
      </c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</row>
    <row r="170" spans="1:108" ht="13.5" x14ac:dyDescent="0.25">
      <c r="A170" s="7" t="s">
        <v>308</v>
      </c>
      <c r="B170" s="8" t="s">
        <v>309</v>
      </c>
      <c r="C170" s="8">
        <v>5043565.83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3000</v>
      </c>
      <c r="M170" s="8">
        <v>0</v>
      </c>
      <c r="N170" s="8">
        <v>0</v>
      </c>
      <c r="O170" s="8">
        <v>0</v>
      </c>
      <c r="P170" s="8">
        <v>21200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24700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v>0</v>
      </c>
      <c r="AD170" s="8">
        <v>0</v>
      </c>
      <c r="AE170" s="8">
        <v>0</v>
      </c>
      <c r="AF170" s="8">
        <v>0</v>
      </c>
      <c r="AG170" s="8">
        <v>0</v>
      </c>
      <c r="AH170" s="8">
        <v>0</v>
      </c>
      <c r="AI170" s="8">
        <v>0</v>
      </c>
      <c r="AJ170" s="8">
        <v>0</v>
      </c>
      <c r="AK170" s="8">
        <v>0</v>
      </c>
      <c r="AL170" s="8">
        <v>0</v>
      </c>
      <c r="AM170" s="8">
        <v>0</v>
      </c>
      <c r="AN170" s="8">
        <v>0</v>
      </c>
      <c r="AO170" s="8">
        <v>0</v>
      </c>
      <c r="AP170" s="8">
        <v>0</v>
      </c>
      <c r="AQ170" s="8">
        <v>0</v>
      </c>
      <c r="AR170" s="8">
        <v>0</v>
      </c>
      <c r="AS170" s="8">
        <v>0</v>
      </c>
      <c r="AT170" s="8">
        <v>29000</v>
      </c>
      <c r="AU170" s="8">
        <v>0</v>
      </c>
      <c r="AV170" s="8">
        <v>5000</v>
      </c>
      <c r="AW170" s="8">
        <v>0</v>
      </c>
      <c r="AX170" s="8">
        <v>0</v>
      </c>
      <c r="AY170" s="8">
        <v>27100</v>
      </c>
      <c r="AZ170" s="8">
        <v>0</v>
      </c>
      <c r="BA170" s="8">
        <v>0</v>
      </c>
      <c r="BB170" s="8">
        <v>0</v>
      </c>
      <c r="BC170" s="8">
        <v>0</v>
      </c>
      <c r="BD170" s="8">
        <v>0</v>
      </c>
      <c r="BE170" s="8">
        <v>0</v>
      </c>
      <c r="BF170" s="8">
        <v>0</v>
      </c>
      <c r="BG170" s="8">
        <v>0</v>
      </c>
      <c r="BH170" s="8">
        <v>0</v>
      </c>
      <c r="BI170" s="8">
        <v>0</v>
      </c>
      <c r="BJ170" s="8">
        <v>0</v>
      </c>
      <c r="BK170" s="8">
        <v>0</v>
      </c>
      <c r="BL170" s="8">
        <v>0</v>
      </c>
      <c r="BM170" s="8">
        <v>0</v>
      </c>
      <c r="BN170" s="8">
        <v>0</v>
      </c>
      <c r="BO170" s="8">
        <v>0</v>
      </c>
      <c r="BP170" s="8">
        <v>0</v>
      </c>
      <c r="BQ170" s="8">
        <v>0</v>
      </c>
      <c r="BR170" s="8">
        <v>0</v>
      </c>
      <c r="BS170" s="8">
        <v>0</v>
      </c>
      <c r="BT170" s="8">
        <v>0</v>
      </c>
      <c r="BU170" s="8">
        <v>0</v>
      </c>
      <c r="BV170" s="8">
        <v>0</v>
      </c>
      <c r="BW170" s="8">
        <v>0</v>
      </c>
      <c r="BX170" s="8">
        <v>0</v>
      </c>
      <c r="BY170" s="8">
        <v>0</v>
      </c>
      <c r="BZ170" s="8">
        <v>0</v>
      </c>
      <c r="CA170" s="8">
        <v>0</v>
      </c>
      <c r="CB170" s="8">
        <v>0</v>
      </c>
      <c r="CC170" s="8">
        <v>0</v>
      </c>
      <c r="CD170" s="8">
        <v>0</v>
      </c>
      <c r="CE170" s="8">
        <v>0</v>
      </c>
      <c r="CF170" s="8">
        <v>0</v>
      </c>
      <c r="CG170" s="8">
        <v>0</v>
      </c>
      <c r="CH170" s="8">
        <v>0</v>
      </c>
      <c r="CI170" s="8">
        <v>0</v>
      </c>
      <c r="CJ170" s="8">
        <v>0</v>
      </c>
      <c r="CK170" s="8">
        <v>0</v>
      </c>
      <c r="CL170" s="8">
        <v>0</v>
      </c>
      <c r="CM170" s="8">
        <v>0</v>
      </c>
      <c r="CN170" s="8">
        <v>0</v>
      </c>
      <c r="CO170" s="8">
        <v>0</v>
      </c>
      <c r="CP170" s="8">
        <v>0</v>
      </c>
      <c r="CQ170" s="8">
        <f t="shared" si="32"/>
        <v>5153565.83</v>
      </c>
      <c r="CR170" s="8" t="s">
        <v>308</v>
      </c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</row>
    <row r="171" spans="1:108" ht="13.5" x14ac:dyDescent="0.25">
      <c r="A171" s="7" t="s">
        <v>310</v>
      </c>
      <c r="B171" s="8" t="s">
        <v>311</v>
      </c>
      <c r="C171" s="8">
        <v>2280950.16</v>
      </c>
      <c r="D171" s="8">
        <v>0</v>
      </c>
      <c r="E171" s="8">
        <v>0</v>
      </c>
      <c r="F171" s="8">
        <v>0</v>
      </c>
      <c r="G171" s="8">
        <v>0</v>
      </c>
      <c r="H171" s="8">
        <v>14000</v>
      </c>
      <c r="I171" s="8">
        <v>0</v>
      </c>
      <c r="J171" s="8">
        <v>0</v>
      </c>
      <c r="K171" s="8">
        <v>0</v>
      </c>
      <c r="L171" s="8">
        <v>10000</v>
      </c>
      <c r="M171" s="8">
        <v>0</v>
      </c>
      <c r="N171" s="8">
        <v>0</v>
      </c>
      <c r="O171" s="8">
        <v>0</v>
      </c>
      <c r="P171" s="8">
        <v>20000</v>
      </c>
      <c r="Q171" s="8">
        <v>0</v>
      </c>
      <c r="R171" s="8">
        <v>0</v>
      </c>
      <c r="S171" s="8">
        <v>0</v>
      </c>
      <c r="T171" s="8">
        <v>5000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500000</v>
      </c>
      <c r="AA171" s="8">
        <v>0</v>
      </c>
      <c r="AB171" s="8">
        <v>0</v>
      </c>
      <c r="AC171" s="8">
        <v>0</v>
      </c>
      <c r="AD171" s="8">
        <v>0</v>
      </c>
      <c r="AE171" s="8">
        <v>0</v>
      </c>
      <c r="AF171" s="8">
        <v>0</v>
      </c>
      <c r="AG171" s="8">
        <v>0</v>
      </c>
      <c r="AH171" s="8">
        <v>0</v>
      </c>
      <c r="AI171" s="8">
        <v>0</v>
      </c>
      <c r="AJ171" s="8">
        <v>0</v>
      </c>
      <c r="AK171" s="8">
        <v>150000</v>
      </c>
      <c r="AL171" s="8">
        <v>0</v>
      </c>
      <c r="AM171" s="8">
        <v>0</v>
      </c>
      <c r="AN171" s="8">
        <v>0</v>
      </c>
      <c r="AO171" s="8">
        <v>0</v>
      </c>
      <c r="AP171" s="8">
        <v>0</v>
      </c>
      <c r="AQ171" s="8">
        <v>0</v>
      </c>
      <c r="AR171" s="8">
        <v>0</v>
      </c>
      <c r="AS171" s="8">
        <v>0</v>
      </c>
      <c r="AT171" s="8">
        <v>75000</v>
      </c>
      <c r="AU171" s="8">
        <v>15000</v>
      </c>
      <c r="AV171" s="8">
        <v>20000</v>
      </c>
      <c r="AW171" s="8">
        <v>0</v>
      </c>
      <c r="AX171" s="8">
        <v>0</v>
      </c>
      <c r="AY171" s="8">
        <v>0</v>
      </c>
      <c r="AZ171" s="8">
        <v>0</v>
      </c>
      <c r="BA171" s="8">
        <v>0</v>
      </c>
      <c r="BB171" s="8">
        <v>0</v>
      </c>
      <c r="BC171" s="8">
        <v>0</v>
      </c>
      <c r="BD171" s="8">
        <v>0</v>
      </c>
      <c r="BE171" s="8">
        <v>0</v>
      </c>
      <c r="BF171" s="8">
        <v>0</v>
      </c>
      <c r="BG171" s="8">
        <v>0</v>
      </c>
      <c r="BH171" s="8">
        <v>0</v>
      </c>
      <c r="BI171" s="8">
        <v>0</v>
      </c>
      <c r="BJ171" s="8">
        <v>0</v>
      </c>
      <c r="BK171" s="8">
        <v>0</v>
      </c>
      <c r="BL171" s="8">
        <v>0</v>
      </c>
      <c r="BM171" s="8">
        <v>0</v>
      </c>
      <c r="BN171" s="8">
        <v>0</v>
      </c>
      <c r="BO171" s="8">
        <v>0</v>
      </c>
      <c r="BP171" s="8">
        <v>0</v>
      </c>
      <c r="BQ171" s="8">
        <v>0</v>
      </c>
      <c r="BR171" s="8">
        <v>0</v>
      </c>
      <c r="BS171" s="8">
        <v>0</v>
      </c>
      <c r="BT171" s="8">
        <v>0</v>
      </c>
      <c r="BU171" s="8">
        <v>0</v>
      </c>
      <c r="BV171" s="8">
        <v>0</v>
      </c>
      <c r="BW171" s="8">
        <v>0</v>
      </c>
      <c r="BX171" s="8">
        <v>0</v>
      </c>
      <c r="BY171" s="8">
        <v>0</v>
      </c>
      <c r="BZ171" s="8">
        <v>0</v>
      </c>
      <c r="CA171" s="8">
        <v>0</v>
      </c>
      <c r="CB171" s="8">
        <v>0</v>
      </c>
      <c r="CC171" s="8">
        <v>0</v>
      </c>
      <c r="CD171" s="8">
        <v>0</v>
      </c>
      <c r="CE171" s="8">
        <v>1200000</v>
      </c>
      <c r="CF171" s="8">
        <v>0</v>
      </c>
      <c r="CG171" s="8">
        <v>0</v>
      </c>
      <c r="CH171" s="8">
        <v>0</v>
      </c>
      <c r="CI171" s="8">
        <v>0</v>
      </c>
      <c r="CJ171" s="8">
        <v>1350000</v>
      </c>
      <c r="CK171" s="8">
        <v>0</v>
      </c>
      <c r="CL171" s="8">
        <v>0</v>
      </c>
      <c r="CM171" s="8">
        <v>0</v>
      </c>
      <c r="CN171" s="8">
        <v>0</v>
      </c>
      <c r="CO171" s="8">
        <v>0</v>
      </c>
      <c r="CP171" s="8">
        <v>0</v>
      </c>
      <c r="CQ171" s="8">
        <f t="shared" si="32"/>
        <v>5639950.1600000001</v>
      </c>
      <c r="CR171" s="8" t="s">
        <v>310</v>
      </c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</row>
    <row r="172" spans="1:108" ht="13.5" x14ac:dyDescent="0.25">
      <c r="A172" s="7" t="s">
        <v>83</v>
      </c>
      <c r="C172" s="7">
        <f>SUM(C161:C171)</f>
        <v>19134694.929999996</v>
      </c>
      <c r="D172" s="7">
        <f t="shared" ref="D172:N172" si="33">SUM(D161:D171)</f>
        <v>16961225.68</v>
      </c>
      <c r="E172" s="7">
        <f t="shared" si="33"/>
        <v>95000</v>
      </c>
      <c r="F172" s="7">
        <f t="shared" si="33"/>
        <v>16119137.130000001</v>
      </c>
      <c r="G172" s="7">
        <f t="shared" si="33"/>
        <v>0</v>
      </c>
      <c r="H172" s="7">
        <f t="shared" si="33"/>
        <v>104000</v>
      </c>
      <c r="I172" s="7">
        <f t="shared" si="33"/>
        <v>0</v>
      </c>
      <c r="J172" s="7">
        <f t="shared" si="33"/>
        <v>0</v>
      </c>
      <c r="K172" s="7">
        <f t="shared" si="33"/>
        <v>0</v>
      </c>
      <c r="L172" s="7">
        <f t="shared" si="33"/>
        <v>32700</v>
      </c>
      <c r="M172" s="7">
        <f>SUM(M161:M171)</f>
        <v>25000</v>
      </c>
      <c r="N172" s="7">
        <f t="shared" si="33"/>
        <v>5000</v>
      </c>
      <c r="O172" s="7">
        <f>SUM(O161:O171)</f>
        <v>175000</v>
      </c>
      <c r="P172" s="7">
        <f t="shared" ref="P172:CC172" si="34">SUM(P161:P171)</f>
        <v>692950</v>
      </c>
      <c r="Q172" s="7">
        <f t="shared" si="34"/>
        <v>0</v>
      </c>
      <c r="R172" s="7">
        <f t="shared" si="34"/>
        <v>72500</v>
      </c>
      <c r="S172" s="7">
        <f t="shared" si="34"/>
        <v>0</v>
      </c>
      <c r="T172" s="7">
        <f t="shared" si="34"/>
        <v>303000</v>
      </c>
      <c r="U172" s="7">
        <f t="shared" si="34"/>
        <v>0</v>
      </c>
      <c r="V172" s="7">
        <f t="shared" si="34"/>
        <v>24700</v>
      </c>
      <c r="W172" s="7">
        <f t="shared" si="34"/>
        <v>0</v>
      </c>
      <c r="X172" s="7">
        <f t="shared" si="34"/>
        <v>0</v>
      </c>
      <c r="Y172" s="7">
        <f t="shared" si="34"/>
        <v>0</v>
      </c>
      <c r="Z172" s="7">
        <f t="shared" si="34"/>
        <v>1240000</v>
      </c>
      <c r="AA172" s="7">
        <f t="shared" si="34"/>
        <v>0</v>
      </c>
      <c r="AB172" s="7">
        <f t="shared" si="34"/>
        <v>0</v>
      </c>
      <c r="AC172" s="7">
        <f t="shared" si="34"/>
        <v>115000</v>
      </c>
      <c r="AD172" s="7">
        <f t="shared" si="34"/>
        <v>44500</v>
      </c>
      <c r="AE172" s="7">
        <f t="shared" si="34"/>
        <v>25000</v>
      </c>
      <c r="AF172" s="7">
        <f t="shared" si="34"/>
        <v>0</v>
      </c>
      <c r="AG172" s="7">
        <f t="shared" si="34"/>
        <v>0</v>
      </c>
      <c r="AH172" s="7">
        <f t="shared" si="34"/>
        <v>0</v>
      </c>
      <c r="AI172" s="7">
        <f t="shared" si="34"/>
        <v>0</v>
      </c>
      <c r="AJ172" s="7">
        <f t="shared" si="34"/>
        <v>0</v>
      </c>
      <c r="AK172" s="7">
        <f t="shared" si="34"/>
        <v>150000</v>
      </c>
      <c r="AL172" s="7">
        <f t="shared" si="34"/>
        <v>4500000</v>
      </c>
      <c r="AM172" s="7">
        <f t="shared" si="34"/>
        <v>15000</v>
      </c>
      <c r="AN172" s="7">
        <f t="shared" si="34"/>
        <v>0</v>
      </c>
      <c r="AO172" s="7">
        <f t="shared" si="34"/>
        <v>0</v>
      </c>
      <c r="AP172" s="7">
        <f t="shared" si="34"/>
        <v>0</v>
      </c>
      <c r="AQ172" s="7">
        <f t="shared" si="34"/>
        <v>0</v>
      </c>
      <c r="AR172" s="7">
        <f t="shared" si="34"/>
        <v>0</v>
      </c>
      <c r="AS172" s="7">
        <f t="shared" si="34"/>
        <v>0</v>
      </c>
      <c r="AT172" s="7">
        <f t="shared" si="34"/>
        <v>1061500</v>
      </c>
      <c r="AU172" s="7">
        <f t="shared" si="34"/>
        <v>133550</v>
      </c>
      <c r="AV172" s="7">
        <f t="shared" si="34"/>
        <v>95000</v>
      </c>
      <c r="AW172" s="7">
        <f t="shared" si="34"/>
        <v>20289.78</v>
      </c>
      <c r="AX172" s="7">
        <f t="shared" si="34"/>
        <v>0</v>
      </c>
      <c r="AY172" s="7">
        <f t="shared" si="34"/>
        <v>162100</v>
      </c>
      <c r="AZ172" s="7">
        <f t="shared" si="34"/>
        <v>47000</v>
      </c>
      <c r="BA172" s="7">
        <f t="shared" si="34"/>
        <v>15000</v>
      </c>
      <c r="BB172" s="7">
        <f t="shared" si="34"/>
        <v>7500</v>
      </c>
      <c r="BC172" s="7">
        <f t="shared" si="34"/>
        <v>0</v>
      </c>
      <c r="BD172" s="7">
        <f t="shared" si="34"/>
        <v>628000</v>
      </c>
      <c r="BE172" s="7">
        <f t="shared" si="34"/>
        <v>0</v>
      </c>
      <c r="BF172" s="7">
        <f t="shared" si="34"/>
        <v>0</v>
      </c>
      <c r="BG172" s="7">
        <f t="shared" si="34"/>
        <v>0</v>
      </c>
      <c r="BH172" s="7">
        <f t="shared" si="34"/>
        <v>0</v>
      </c>
      <c r="BI172" s="7">
        <f t="shared" si="34"/>
        <v>0</v>
      </c>
      <c r="BJ172" s="7">
        <f t="shared" si="34"/>
        <v>0</v>
      </c>
      <c r="BK172" s="7">
        <f t="shared" si="34"/>
        <v>0</v>
      </c>
      <c r="BL172" s="7">
        <f t="shared" si="34"/>
        <v>0</v>
      </c>
      <c r="BM172" s="7">
        <f t="shared" si="34"/>
        <v>0</v>
      </c>
      <c r="BN172" s="7">
        <f t="shared" si="34"/>
        <v>0</v>
      </c>
      <c r="BO172" s="7">
        <f t="shared" si="34"/>
        <v>0</v>
      </c>
      <c r="BP172" s="7">
        <f t="shared" si="34"/>
        <v>0</v>
      </c>
      <c r="BQ172" s="7">
        <f t="shared" si="34"/>
        <v>0</v>
      </c>
      <c r="BR172" s="7">
        <f t="shared" si="34"/>
        <v>0</v>
      </c>
      <c r="BS172" s="7">
        <f t="shared" si="34"/>
        <v>0</v>
      </c>
      <c r="BT172" s="7">
        <f t="shared" si="34"/>
        <v>0</v>
      </c>
      <c r="BU172" s="7">
        <f t="shared" si="34"/>
        <v>0</v>
      </c>
      <c r="BV172" s="7">
        <f t="shared" si="34"/>
        <v>0</v>
      </c>
      <c r="BW172" s="7">
        <f t="shared" si="34"/>
        <v>0</v>
      </c>
      <c r="BX172" s="7">
        <f t="shared" si="34"/>
        <v>0</v>
      </c>
      <c r="BY172" s="7">
        <f t="shared" si="34"/>
        <v>0</v>
      </c>
      <c r="BZ172" s="7">
        <f t="shared" si="34"/>
        <v>0</v>
      </c>
      <c r="CA172" s="7">
        <f t="shared" si="34"/>
        <v>0</v>
      </c>
      <c r="CB172" s="7">
        <f t="shared" si="34"/>
        <v>0</v>
      </c>
      <c r="CC172" s="7">
        <f t="shared" si="34"/>
        <v>0</v>
      </c>
      <c r="CD172" s="7">
        <f t="shared" ref="CD172:CQ172" si="35">SUM(CD161:CD171)</f>
        <v>0</v>
      </c>
      <c r="CE172" s="7">
        <f t="shared" si="35"/>
        <v>1200000</v>
      </c>
      <c r="CF172" s="7">
        <f t="shared" si="35"/>
        <v>0</v>
      </c>
      <c r="CG172" s="7">
        <f t="shared" si="35"/>
        <v>0</v>
      </c>
      <c r="CH172" s="7">
        <f t="shared" si="35"/>
        <v>0</v>
      </c>
      <c r="CI172" s="7">
        <f t="shared" si="35"/>
        <v>0</v>
      </c>
      <c r="CJ172" s="7">
        <f t="shared" si="35"/>
        <v>1350000</v>
      </c>
      <c r="CK172" s="7">
        <f t="shared" si="35"/>
        <v>0</v>
      </c>
      <c r="CL172" s="7">
        <f t="shared" si="35"/>
        <v>0</v>
      </c>
      <c r="CM172" s="7">
        <f t="shared" si="35"/>
        <v>0</v>
      </c>
      <c r="CN172" s="7">
        <f t="shared" si="35"/>
        <v>0</v>
      </c>
      <c r="CO172" s="7">
        <f t="shared" si="35"/>
        <v>0</v>
      </c>
      <c r="CP172" s="7">
        <f t="shared" si="35"/>
        <v>0</v>
      </c>
      <c r="CQ172" s="7">
        <f t="shared" si="35"/>
        <v>64554347.519999996</v>
      </c>
      <c r="CR172" s="7" t="s">
        <v>83</v>
      </c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</row>
    <row r="173" spans="1:108" ht="13.5" x14ac:dyDescent="0.25">
      <c r="A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</row>
    <row r="175" spans="1:108" ht="13.5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</row>
    <row r="176" spans="1:108" ht="13.5" x14ac:dyDescent="0.25">
      <c r="C176" s="7" t="s">
        <v>317</v>
      </c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</row>
    <row r="177" spans="1:108" ht="13.5" x14ac:dyDescent="0.25">
      <c r="A177" s="7" t="s">
        <v>286</v>
      </c>
      <c r="B177" s="8">
        <v>0</v>
      </c>
      <c r="C177" s="8" t="s">
        <v>288</v>
      </c>
      <c r="CQ177" s="8" t="s">
        <v>83</v>
      </c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</row>
    <row r="178" spans="1:108" ht="13.5" x14ac:dyDescent="0.25">
      <c r="A178" s="7"/>
      <c r="C178" s="7" t="s">
        <v>289</v>
      </c>
      <c r="D178" s="7" t="s">
        <v>290</v>
      </c>
      <c r="E178" s="7">
        <v>21020101</v>
      </c>
      <c r="F178" s="7">
        <v>22010102</v>
      </c>
      <c r="G178" s="7">
        <v>22020101</v>
      </c>
      <c r="H178" s="7">
        <v>22020102</v>
      </c>
      <c r="I178" s="7">
        <v>22020103</v>
      </c>
      <c r="J178" s="7">
        <v>22020104</v>
      </c>
      <c r="K178" s="7">
        <v>22020201</v>
      </c>
      <c r="L178" s="7">
        <v>22020202</v>
      </c>
      <c r="M178" s="7">
        <v>22020203</v>
      </c>
      <c r="N178" s="7">
        <v>22020205</v>
      </c>
      <c r="O178" s="7">
        <v>22020208</v>
      </c>
      <c r="P178" s="7">
        <v>22020301</v>
      </c>
      <c r="Q178" s="7">
        <v>22020302</v>
      </c>
      <c r="R178" s="7">
        <v>22020303</v>
      </c>
      <c r="S178" s="7">
        <v>22020304</v>
      </c>
      <c r="T178" s="7">
        <v>22020305</v>
      </c>
      <c r="U178" s="7">
        <v>22020306</v>
      </c>
      <c r="V178" s="7">
        <v>22020307</v>
      </c>
      <c r="W178" s="7">
        <v>22020309</v>
      </c>
      <c r="X178" s="7">
        <v>22020310</v>
      </c>
      <c r="Y178" s="7">
        <v>22020311</v>
      </c>
      <c r="Z178" s="7">
        <v>22020401</v>
      </c>
      <c r="AA178" s="7">
        <v>22020402</v>
      </c>
      <c r="AB178" s="7">
        <v>22020403</v>
      </c>
      <c r="AC178" s="7">
        <v>22020404</v>
      </c>
      <c r="AD178" s="7">
        <v>22020405</v>
      </c>
      <c r="AE178" s="7">
        <v>22020406</v>
      </c>
      <c r="AF178" s="7">
        <v>22020407</v>
      </c>
      <c r="AG178" s="7">
        <v>22020412</v>
      </c>
      <c r="AH178" s="7">
        <v>22020413</v>
      </c>
      <c r="AI178" s="7">
        <v>22020501</v>
      </c>
      <c r="AJ178" s="7">
        <v>22020601</v>
      </c>
      <c r="AK178" s="7">
        <v>22020603</v>
      </c>
      <c r="AL178" s="7">
        <v>22020604</v>
      </c>
      <c r="AM178" s="7">
        <v>22020605</v>
      </c>
      <c r="AN178" s="7">
        <v>22020701</v>
      </c>
      <c r="AO178" s="7">
        <v>22020702</v>
      </c>
      <c r="AP178" s="7">
        <v>22020703</v>
      </c>
      <c r="AQ178" s="7">
        <v>22020706</v>
      </c>
      <c r="AR178" s="7">
        <v>22020707</v>
      </c>
      <c r="AS178" s="7">
        <v>22020708</v>
      </c>
      <c r="AT178" s="7">
        <v>22020801</v>
      </c>
      <c r="AU178" s="7">
        <v>22020802</v>
      </c>
      <c r="AV178" s="7">
        <v>22020803</v>
      </c>
      <c r="AW178" s="7">
        <v>22020901</v>
      </c>
      <c r="AX178" s="7">
        <v>22020903</v>
      </c>
      <c r="AY178" s="7">
        <v>22021001</v>
      </c>
      <c r="AZ178" s="7">
        <v>22021002</v>
      </c>
      <c r="BA178" s="7">
        <v>22021003</v>
      </c>
      <c r="BB178" s="7">
        <v>22021004</v>
      </c>
      <c r="BC178" s="7">
        <v>22021006</v>
      </c>
      <c r="BD178" s="7">
        <v>22021007</v>
      </c>
      <c r="BE178" s="7">
        <v>22021008</v>
      </c>
      <c r="BF178" s="7">
        <v>22021010</v>
      </c>
      <c r="BG178" s="7">
        <v>22040101</v>
      </c>
      <c r="BH178" s="7">
        <v>22060102</v>
      </c>
      <c r="BI178" s="7" t="s">
        <v>316</v>
      </c>
      <c r="BJ178" s="7" t="s">
        <v>291</v>
      </c>
      <c r="BK178" s="7">
        <v>23010101</v>
      </c>
      <c r="BL178" s="7">
        <v>23010104</v>
      </c>
      <c r="BM178" s="7">
        <v>23010105</v>
      </c>
      <c r="BN178" s="7">
        <v>23010112</v>
      </c>
      <c r="BO178" s="7">
        <v>23010113</v>
      </c>
      <c r="BP178" s="7">
        <v>23010119</v>
      </c>
      <c r="BQ178" s="7">
        <v>23010121</v>
      </c>
      <c r="BR178" s="7">
        <v>23010122</v>
      </c>
      <c r="BS178" s="7">
        <v>23010123</v>
      </c>
      <c r="BT178" s="7">
        <v>23010126</v>
      </c>
      <c r="BU178" s="7">
        <v>23010127</v>
      </c>
      <c r="BV178" s="7">
        <v>23010128</v>
      </c>
      <c r="BW178" s="7">
        <v>23010139</v>
      </c>
      <c r="BX178" s="7">
        <v>23020105</v>
      </c>
      <c r="BY178" s="7">
        <v>23020107</v>
      </c>
      <c r="BZ178" s="7">
        <v>23020113</v>
      </c>
      <c r="CA178" s="7">
        <v>23020114</v>
      </c>
      <c r="CB178" s="7">
        <v>23020124</v>
      </c>
      <c r="CC178" s="7">
        <v>23030102</v>
      </c>
      <c r="CD178" s="7">
        <v>23030103</v>
      </c>
      <c r="CE178" s="7">
        <v>23030104</v>
      </c>
      <c r="CF178" s="7">
        <v>23030112</v>
      </c>
      <c r="CG178" s="7">
        <v>23030113</v>
      </c>
      <c r="CH178" s="7">
        <v>23030117</v>
      </c>
      <c r="CI178" s="7">
        <v>23040101</v>
      </c>
      <c r="CJ178" s="7">
        <v>23040102</v>
      </c>
      <c r="CK178" s="7">
        <v>23040103</v>
      </c>
      <c r="CL178" s="7">
        <v>23050102</v>
      </c>
      <c r="CM178" s="7">
        <v>23050103</v>
      </c>
      <c r="CN178" s="7">
        <v>23050104</v>
      </c>
      <c r="CO178" s="7">
        <v>23050111</v>
      </c>
      <c r="CP178" s="7" t="s">
        <v>292</v>
      </c>
      <c r="CQ178" s="7"/>
      <c r="CR178" s="7" t="s">
        <v>143</v>
      </c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</row>
    <row r="179" spans="1:108" ht="13.5" x14ac:dyDescent="0.25">
      <c r="A179" s="7" t="s">
        <v>294</v>
      </c>
      <c r="B179" s="8" t="s">
        <v>295</v>
      </c>
      <c r="C179" s="8">
        <v>3074189.5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105000</v>
      </c>
      <c r="M179" s="8">
        <v>0</v>
      </c>
      <c r="N179" s="8">
        <v>0</v>
      </c>
      <c r="O179" s="8">
        <v>0</v>
      </c>
      <c r="P179" s="8">
        <v>95000</v>
      </c>
      <c r="Q179" s="8">
        <v>0</v>
      </c>
      <c r="R179" s="8">
        <v>40000</v>
      </c>
      <c r="S179" s="8">
        <v>0</v>
      </c>
      <c r="T179" s="8">
        <v>50000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365000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  <c r="AH179" s="8">
        <v>0</v>
      </c>
      <c r="AI179" s="8">
        <v>0</v>
      </c>
      <c r="AJ179" s="8">
        <v>0</v>
      </c>
      <c r="AK179" s="8">
        <v>0</v>
      </c>
      <c r="AL179" s="8">
        <v>8000000</v>
      </c>
      <c r="AM179" s="8">
        <v>0</v>
      </c>
      <c r="AN179" s="8">
        <v>0</v>
      </c>
      <c r="AO179" s="8">
        <v>0</v>
      </c>
      <c r="AP179" s="8">
        <v>0</v>
      </c>
      <c r="AQ179" s="8">
        <v>0</v>
      </c>
      <c r="AR179" s="8">
        <v>0</v>
      </c>
      <c r="AS179" s="8">
        <v>0</v>
      </c>
      <c r="AT179" s="8">
        <v>655000</v>
      </c>
      <c r="AU179" s="8">
        <v>0</v>
      </c>
      <c r="AV179" s="8">
        <v>0</v>
      </c>
      <c r="AW179" s="8">
        <v>0</v>
      </c>
      <c r="AX179" s="8">
        <v>0</v>
      </c>
      <c r="AY179" s="8">
        <v>210000</v>
      </c>
      <c r="AZ179" s="8">
        <v>115000</v>
      </c>
      <c r="BA179" s="8">
        <v>0</v>
      </c>
      <c r="BB179" s="8">
        <v>0</v>
      </c>
      <c r="BC179" s="8">
        <v>0</v>
      </c>
      <c r="BD179" s="8">
        <v>365000</v>
      </c>
      <c r="BE179" s="8">
        <v>0</v>
      </c>
      <c r="BF179" s="8">
        <v>0</v>
      </c>
      <c r="BG179" s="8">
        <v>0</v>
      </c>
      <c r="BH179" s="8">
        <v>0</v>
      </c>
      <c r="BI179" s="8">
        <v>0</v>
      </c>
      <c r="BJ179" s="8">
        <v>0</v>
      </c>
      <c r="BK179" s="8">
        <v>0</v>
      </c>
      <c r="BL179" s="8">
        <v>0</v>
      </c>
      <c r="BM179" s="8">
        <v>0</v>
      </c>
      <c r="BN179" s="8">
        <v>0</v>
      </c>
      <c r="BO179" s="8">
        <v>0</v>
      </c>
      <c r="BP179" s="8">
        <v>0</v>
      </c>
      <c r="BQ179" s="8">
        <v>0</v>
      </c>
      <c r="BR179" s="8">
        <v>0</v>
      </c>
      <c r="BS179" s="8">
        <v>0</v>
      </c>
      <c r="BT179" s="8">
        <v>0</v>
      </c>
      <c r="BU179" s="8">
        <v>0</v>
      </c>
      <c r="BV179" s="8">
        <v>0</v>
      </c>
      <c r="BW179" s="8">
        <v>0</v>
      </c>
      <c r="BX179" s="8">
        <v>0</v>
      </c>
      <c r="BY179" s="8">
        <v>0</v>
      </c>
      <c r="BZ179" s="8">
        <v>0</v>
      </c>
      <c r="CA179" s="8">
        <v>0</v>
      </c>
      <c r="CB179" s="8">
        <v>0</v>
      </c>
      <c r="CC179" s="8">
        <v>0</v>
      </c>
      <c r="CD179" s="8">
        <v>0</v>
      </c>
      <c r="CE179" s="8">
        <v>0</v>
      </c>
      <c r="CF179" s="8">
        <v>0</v>
      </c>
      <c r="CG179" s="8">
        <v>0</v>
      </c>
      <c r="CH179" s="8">
        <v>0</v>
      </c>
      <c r="CI179" s="8">
        <v>0</v>
      </c>
      <c r="CJ179" s="8">
        <v>0</v>
      </c>
      <c r="CK179" s="8">
        <v>0</v>
      </c>
      <c r="CL179" s="8">
        <v>0</v>
      </c>
      <c r="CM179" s="8">
        <v>0</v>
      </c>
      <c r="CN179" s="8">
        <v>0</v>
      </c>
      <c r="CO179" s="8">
        <v>0</v>
      </c>
      <c r="CP179" s="8">
        <v>0</v>
      </c>
      <c r="CQ179" s="8">
        <f>SUM(C179:CP179)</f>
        <v>13074189.5</v>
      </c>
      <c r="CR179" s="8" t="s">
        <v>294</v>
      </c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</row>
    <row r="180" spans="1:108" ht="13.5" x14ac:dyDescent="0.25">
      <c r="A180" s="7" t="s">
        <v>357</v>
      </c>
      <c r="B180" s="8" t="s">
        <v>360</v>
      </c>
      <c r="C180" s="8">
        <v>291460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10000</v>
      </c>
      <c r="M180" s="8">
        <v>0</v>
      </c>
      <c r="N180" s="8">
        <v>0</v>
      </c>
      <c r="O180" s="8">
        <v>0</v>
      </c>
      <c r="P180" s="8">
        <v>120000</v>
      </c>
      <c r="Q180" s="8">
        <v>0</v>
      </c>
      <c r="R180" s="8">
        <v>10000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70000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  <c r="AH180" s="8">
        <v>0</v>
      </c>
      <c r="AI180" s="8">
        <v>0</v>
      </c>
      <c r="AJ180" s="8">
        <v>0</v>
      </c>
      <c r="AK180" s="8">
        <v>0</v>
      </c>
      <c r="AL180" s="8">
        <v>1000000</v>
      </c>
      <c r="AM180" s="8">
        <v>0</v>
      </c>
      <c r="AN180" s="8">
        <v>0</v>
      </c>
      <c r="AO180" s="8">
        <v>0</v>
      </c>
      <c r="AP180" s="8">
        <v>0</v>
      </c>
      <c r="AQ180" s="8">
        <v>0</v>
      </c>
      <c r="AR180" s="8">
        <v>0</v>
      </c>
      <c r="AS180" s="8">
        <v>0</v>
      </c>
      <c r="AT180" s="8">
        <v>30000</v>
      </c>
      <c r="AU180" s="8">
        <v>0</v>
      </c>
      <c r="AV180" s="8">
        <v>0</v>
      </c>
      <c r="AW180" s="8">
        <v>0</v>
      </c>
      <c r="AX180" s="8">
        <v>0</v>
      </c>
      <c r="AY180" s="8">
        <v>90000</v>
      </c>
      <c r="AZ180" s="8">
        <v>20000</v>
      </c>
      <c r="BA180" s="8">
        <v>0</v>
      </c>
      <c r="BB180" s="8">
        <v>0</v>
      </c>
      <c r="BC180" s="8">
        <v>0</v>
      </c>
      <c r="BD180" s="8">
        <v>50000</v>
      </c>
      <c r="BE180" s="8">
        <v>0</v>
      </c>
      <c r="BF180" s="8">
        <v>0</v>
      </c>
      <c r="BG180" s="8">
        <v>0</v>
      </c>
      <c r="BH180" s="8">
        <v>0</v>
      </c>
      <c r="BI180" s="8">
        <v>0</v>
      </c>
      <c r="BJ180" s="8">
        <v>0</v>
      </c>
      <c r="BK180" s="8">
        <v>0</v>
      </c>
      <c r="BL180" s="8">
        <v>0</v>
      </c>
      <c r="BM180" s="8">
        <v>0</v>
      </c>
      <c r="BN180" s="8">
        <v>0</v>
      </c>
      <c r="BO180" s="8">
        <v>0</v>
      </c>
      <c r="BP180" s="8">
        <v>0</v>
      </c>
      <c r="BQ180" s="8">
        <v>0</v>
      </c>
      <c r="BR180" s="8">
        <v>0</v>
      </c>
      <c r="BS180" s="8">
        <v>0</v>
      </c>
      <c r="BT180" s="8">
        <v>0</v>
      </c>
      <c r="BU180" s="8">
        <v>0</v>
      </c>
      <c r="BV180" s="8">
        <v>0</v>
      </c>
      <c r="BW180" s="8">
        <v>0</v>
      </c>
      <c r="BX180" s="8">
        <v>0</v>
      </c>
      <c r="BY180" s="8">
        <v>0</v>
      </c>
      <c r="BZ180" s="8">
        <v>0</v>
      </c>
      <c r="CA180" s="8">
        <v>0</v>
      </c>
      <c r="CB180" s="8">
        <v>0</v>
      </c>
      <c r="CC180" s="8">
        <v>0</v>
      </c>
      <c r="CD180" s="8">
        <v>0</v>
      </c>
      <c r="CE180" s="8">
        <v>0</v>
      </c>
      <c r="CF180" s="8">
        <v>0</v>
      </c>
      <c r="CG180" s="8">
        <v>0</v>
      </c>
      <c r="CH180" s="8">
        <v>0</v>
      </c>
      <c r="CI180" s="8">
        <v>0</v>
      </c>
      <c r="CJ180" s="8">
        <v>0</v>
      </c>
      <c r="CK180" s="8">
        <v>0</v>
      </c>
      <c r="CL180" s="8">
        <v>0</v>
      </c>
      <c r="CM180" s="8">
        <v>0</v>
      </c>
      <c r="CN180" s="8">
        <v>0</v>
      </c>
      <c r="CO180" s="8">
        <v>0</v>
      </c>
      <c r="CP180" s="8">
        <v>0</v>
      </c>
      <c r="CQ180" s="8">
        <f>SUM(C180:CP180)</f>
        <v>1691460</v>
      </c>
      <c r="CR180" s="8" t="s">
        <v>357</v>
      </c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</row>
    <row r="181" spans="1:108" ht="13.5" x14ac:dyDescent="0.25">
      <c r="A181" s="7" t="s">
        <v>296</v>
      </c>
      <c r="B181" s="8" t="s">
        <v>297</v>
      </c>
      <c r="C181" s="8">
        <v>266394.59999999998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20000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40000</v>
      </c>
      <c r="AA181" s="8">
        <v>0</v>
      </c>
      <c r="AB181" s="8">
        <v>0</v>
      </c>
      <c r="AC181" s="8">
        <v>0</v>
      </c>
      <c r="AD181" s="8">
        <v>0</v>
      </c>
      <c r="AE181" s="8">
        <v>0</v>
      </c>
      <c r="AF181" s="8">
        <v>0</v>
      </c>
      <c r="AG181" s="8">
        <v>0</v>
      </c>
      <c r="AH181" s="8">
        <v>0</v>
      </c>
      <c r="AI181" s="8">
        <v>0</v>
      </c>
      <c r="AJ181" s="8">
        <v>0</v>
      </c>
      <c r="AK181" s="8">
        <v>0</v>
      </c>
      <c r="AL181" s="8">
        <v>0</v>
      </c>
      <c r="AM181" s="8">
        <v>0</v>
      </c>
      <c r="AN181" s="8">
        <v>0</v>
      </c>
      <c r="AO181" s="8">
        <v>0</v>
      </c>
      <c r="AP181" s="8">
        <v>0</v>
      </c>
      <c r="AQ181" s="8">
        <v>0</v>
      </c>
      <c r="AR181" s="8">
        <v>0</v>
      </c>
      <c r="AS181" s="8">
        <v>0</v>
      </c>
      <c r="AT181" s="8">
        <v>45000</v>
      </c>
      <c r="AU181" s="8">
        <v>0</v>
      </c>
      <c r="AV181" s="8">
        <v>0</v>
      </c>
      <c r="AW181" s="8">
        <v>0</v>
      </c>
      <c r="AX181" s="8">
        <v>0</v>
      </c>
      <c r="AY181" s="8">
        <v>25000</v>
      </c>
      <c r="AZ181" s="8">
        <v>30000</v>
      </c>
      <c r="BA181" s="8">
        <v>0</v>
      </c>
      <c r="BB181" s="8">
        <v>0</v>
      </c>
      <c r="BC181" s="8">
        <v>0</v>
      </c>
      <c r="BD181" s="8">
        <v>40000</v>
      </c>
      <c r="BE181" s="8">
        <v>0</v>
      </c>
      <c r="BG181" s="8">
        <v>0</v>
      </c>
      <c r="BH181" s="8">
        <v>0</v>
      </c>
      <c r="BK181" s="8">
        <v>0</v>
      </c>
      <c r="BL181" s="8">
        <v>0</v>
      </c>
      <c r="BM181" s="8">
        <v>0</v>
      </c>
      <c r="BN181" s="8">
        <v>0</v>
      </c>
      <c r="BO181" s="8">
        <v>0</v>
      </c>
      <c r="BP181" s="8">
        <v>0</v>
      </c>
      <c r="BQ181" s="8">
        <v>0</v>
      </c>
      <c r="BR181" s="8">
        <v>0</v>
      </c>
      <c r="BS181" s="8">
        <v>0</v>
      </c>
      <c r="BT181" s="8">
        <v>0</v>
      </c>
      <c r="BU181" s="8">
        <v>0</v>
      </c>
      <c r="BV181" s="8">
        <v>0</v>
      </c>
      <c r="BW181" s="8">
        <v>0</v>
      </c>
      <c r="BX181" s="8">
        <v>0</v>
      </c>
      <c r="BY181" s="8">
        <v>0</v>
      </c>
      <c r="BZ181" s="8">
        <v>0</v>
      </c>
      <c r="CA181" s="8">
        <v>0</v>
      </c>
      <c r="CB181" s="8">
        <v>0</v>
      </c>
      <c r="CC181" s="8">
        <v>0</v>
      </c>
      <c r="CD181" s="8">
        <v>0</v>
      </c>
      <c r="CE181" s="8">
        <v>0</v>
      </c>
      <c r="CF181" s="8">
        <v>0</v>
      </c>
      <c r="CG181" s="8">
        <v>0</v>
      </c>
      <c r="CH181" s="8">
        <v>0</v>
      </c>
      <c r="CI181" s="8">
        <v>0</v>
      </c>
      <c r="CJ181" s="8">
        <v>0</v>
      </c>
      <c r="CK181" s="8">
        <v>0</v>
      </c>
      <c r="CL181" s="8">
        <v>0</v>
      </c>
      <c r="CM181" s="8">
        <v>0</v>
      </c>
      <c r="CN181" s="8">
        <v>0</v>
      </c>
      <c r="CO181" s="8">
        <v>0</v>
      </c>
      <c r="CP181" s="8">
        <v>0</v>
      </c>
      <c r="CQ181" s="8">
        <f t="shared" ref="CQ181:CQ189" si="36">SUM(C181:CP181)</f>
        <v>466394.6</v>
      </c>
      <c r="CR181" s="8" t="s">
        <v>296</v>
      </c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</row>
    <row r="182" spans="1:108" ht="13.5" x14ac:dyDescent="0.25">
      <c r="A182" s="7" t="s">
        <v>358</v>
      </c>
      <c r="B182" s="8" t="s">
        <v>361</v>
      </c>
      <c r="C182" s="8">
        <v>3305400.88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55000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10000</v>
      </c>
      <c r="S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180000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  <c r="AJ182" s="8">
        <v>0</v>
      </c>
      <c r="AK182" s="8">
        <v>0</v>
      </c>
      <c r="AL182" s="8">
        <v>0</v>
      </c>
      <c r="AM182" s="8">
        <v>0</v>
      </c>
      <c r="AN182" s="8">
        <v>0</v>
      </c>
      <c r="AO182" s="8">
        <v>0</v>
      </c>
      <c r="AP182" s="8">
        <v>0</v>
      </c>
      <c r="AQ182" s="8">
        <v>0</v>
      </c>
      <c r="AR182" s="8">
        <v>0</v>
      </c>
      <c r="AS182" s="8">
        <v>0</v>
      </c>
      <c r="AT182" s="8">
        <v>585000</v>
      </c>
      <c r="AU182" s="8">
        <v>0</v>
      </c>
      <c r="AV182" s="8">
        <v>0</v>
      </c>
      <c r="AW182" s="8">
        <v>0</v>
      </c>
      <c r="AX182" s="8">
        <v>0</v>
      </c>
      <c r="AY182" s="8">
        <v>170000</v>
      </c>
      <c r="AZ182" s="8">
        <v>65000</v>
      </c>
      <c r="BA182" s="8">
        <v>0</v>
      </c>
      <c r="BB182" s="8">
        <v>0</v>
      </c>
      <c r="BC182" s="8">
        <v>0</v>
      </c>
      <c r="BD182" s="8">
        <v>255000</v>
      </c>
      <c r="BE182" s="8">
        <v>0</v>
      </c>
      <c r="BF182" s="8">
        <v>0</v>
      </c>
      <c r="BG182" s="8">
        <v>0</v>
      </c>
      <c r="BH182" s="8">
        <v>0</v>
      </c>
      <c r="BI182" s="8">
        <v>0</v>
      </c>
      <c r="BJ182" s="8">
        <v>0</v>
      </c>
      <c r="BK182" s="8">
        <v>0</v>
      </c>
      <c r="BL182" s="8">
        <v>0</v>
      </c>
      <c r="BM182" s="8">
        <v>0</v>
      </c>
      <c r="BN182" s="8">
        <v>0</v>
      </c>
      <c r="BO182" s="8">
        <v>0</v>
      </c>
      <c r="BP182" s="8">
        <v>0</v>
      </c>
      <c r="BQ182" s="8">
        <v>0</v>
      </c>
      <c r="BR182" s="8">
        <v>0</v>
      </c>
      <c r="BS182" s="8">
        <v>0</v>
      </c>
      <c r="BT182" s="8">
        <v>0</v>
      </c>
      <c r="BU182" s="8">
        <v>0</v>
      </c>
      <c r="BV182" s="8">
        <v>0</v>
      </c>
      <c r="BW182" s="8">
        <v>0</v>
      </c>
      <c r="BX182" s="8">
        <v>0</v>
      </c>
      <c r="BY182" s="8">
        <v>0</v>
      </c>
      <c r="BZ182" s="8">
        <v>0</v>
      </c>
      <c r="CA182" s="8">
        <v>0</v>
      </c>
      <c r="CB182" s="8">
        <v>0</v>
      </c>
      <c r="CC182" s="8">
        <v>0</v>
      </c>
      <c r="CD182" s="8">
        <v>0</v>
      </c>
      <c r="CE182" s="8">
        <v>0</v>
      </c>
      <c r="CF182" s="8">
        <v>0</v>
      </c>
      <c r="CG182" s="8">
        <v>0</v>
      </c>
      <c r="CH182" s="8">
        <v>0</v>
      </c>
      <c r="CI182" s="8">
        <v>0</v>
      </c>
      <c r="CJ182" s="8">
        <v>0</v>
      </c>
      <c r="CK182" s="8">
        <v>0</v>
      </c>
      <c r="CL182" s="8">
        <v>0</v>
      </c>
      <c r="CM182" s="8">
        <v>0</v>
      </c>
      <c r="CN182" s="8">
        <v>0</v>
      </c>
      <c r="CO182" s="8">
        <v>0</v>
      </c>
      <c r="CP182" s="8">
        <v>0</v>
      </c>
      <c r="CQ182" s="8">
        <f t="shared" si="36"/>
        <v>4625400.88</v>
      </c>
      <c r="CR182" s="8" t="s">
        <v>358</v>
      </c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</row>
    <row r="183" spans="1:108" ht="13.5" x14ac:dyDescent="0.25">
      <c r="A183" s="7" t="s">
        <v>298</v>
      </c>
      <c r="B183" s="8" t="s">
        <v>299</v>
      </c>
      <c r="C183" s="8">
        <v>2098540.91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50000</v>
      </c>
      <c r="AA183" s="8">
        <v>5000</v>
      </c>
      <c r="AB183" s="8">
        <v>0</v>
      </c>
      <c r="AC183" s="8">
        <v>0</v>
      </c>
      <c r="AD183" s="8">
        <v>5000</v>
      </c>
      <c r="AE183" s="8">
        <v>10000</v>
      </c>
      <c r="AF183" s="8">
        <v>0</v>
      </c>
      <c r="AG183" s="8">
        <v>0</v>
      </c>
      <c r="AH183" s="8">
        <v>0</v>
      </c>
      <c r="AI183" s="8">
        <v>0</v>
      </c>
      <c r="AJ183" s="8">
        <v>0</v>
      </c>
      <c r="AK183" s="8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8">
        <v>36000</v>
      </c>
      <c r="AU183" s="8">
        <v>0</v>
      </c>
      <c r="AV183" s="8">
        <v>0</v>
      </c>
      <c r="AW183" s="8">
        <v>0</v>
      </c>
      <c r="AX183" s="8">
        <v>0</v>
      </c>
      <c r="AY183" s="8">
        <v>14000</v>
      </c>
      <c r="AZ183" s="8">
        <v>0</v>
      </c>
      <c r="BA183" s="8">
        <v>0</v>
      </c>
      <c r="BB183" s="8">
        <v>0</v>
      </c>
      <c r="BC183" s="8">
        <v>0</v>
      </c>
      <c r="BD183" s="8">
        <v>0</v>
      </c>
      <c r="BE183" s="8">
        <v>0</v>
      </c>
      <c r="BF183" s="8">
        <v>0</v>
      </c>
      <c r="BG183" s="8">
        <v>0</v>
      </c>
      <c r="BH183" s="8">
        <v>0</v>
      </c>
      <c r="BI183" s="8">
        <v>0</v>
      </c>
      <c r="BJ183" s="8">
        <v>0</v>
      </c>
      <c r="BK183" s="8">
        <v>0</v>
      </c>
      <c r="BL183" s="8">
        <v>0</v>
      </c>
      <c r="BM183" s="8">
        <v>0</v>
      </c>
      <c r="BN183" s="8">
        <v>0</v>
      </c>
      <c r="BO183" s="8">
        <v>0</v>
      </c>
      <c r="BP183" s="8">
        <v>0</v>
      </c>
      <c r="BQ183" s="8">
        <v>0</v>
      </c>
      <c r="BR183" s="8">
        <v>0</v>
      </c>
      <c r="BS183" s="8">
        <v>0</v>
      </c>
      <c r="BT183" s="8">
        <v>0</v>
      </c>
      <c r="BU183" s="8">
        <v>15242462.460000001</v>
      </c>
      <c r="BV183" s="8">
        <v>0</v>
      </c>
      <c r="BW183" s="8">
        <v>0</v>
      </c>
      <c r="BX183" s="8">
        <v>0</v>
      </c>
      <c r="BY183" s="8">
        <v>0</v>
      </c>
      <c r="BZ183" s="8">
        <v>5547619.0499999998</v>
      </c>
      <c r="CA183" s="8">
        <v>0</v>
      </c>
      <c r="CB183" s="8">
        <v>0</v>
      </c>
      <c r="CC183" s="8">
        <v>0</v>
      </c>
      <c r="CD183" s="8">
        <v>0</v>
      </c>
      <c r="CE183" s="8">
        <v>0</v>
      </c>
      <c r="CF183" s="8">
        <v>0</v>
      </c>
      <c r="CG183" s="8">
        <v>0</v>
      </c>
      <c r="CH183" s="8">
        <v>0</v>
      </c>
      <c r="CI183" s="8">
        <v>0</v>
      </c>
      <c r="CJ183" s="8">
        <v>0</v>
      </c>
      <c r="CK183" s="8">
        <v>0</v>
      </c>
      <c r="CL183" s="8">
        <v>0</v>
      </c>
      <c r="CM183" s="8">
        <v>0</v>
      </c>
      <c r="CN183" s="8">
        <v>0</v>
      </c>
      <c r="CO183" s="8">
        <v>0</v>
      </c>
      <c r="CP183" s="8">
        <v>0</v>
      </c>
      <c r="CQ183" s="8">
        <f t="shared" si="36"/>
        <v>23008622.420000002</v>
      </c>
      <c r="CR183" s="8" t="s">
        <v>298</v>
      </c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</row>
    <row r="184" spans="1:108" ht="13.5" x14ac:dyDescent="0.25">
      <c r="A184" s="7" t="s">
        <v>300</v>
      </c>
      <c r="B184" s="8" t="s">
        <v>301</v>
      </c>
      <c r="C184" s="8">
        <v>914407.04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95000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  <c r="AH184" s="8">
        <v>0</v>
      </c>
      <c r="AI184" s="8">
        <v>0</v>
      </c>
      <c r="AJ184" s="8">
        <v>0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8">
        <v>0</v>
      </c>
      <c r="AR184" s="8">
        <v>0</v>
      </c>
      <c r="AS184" s="8">
        <v>0</v>
      </c>
      <c r="AT184" s="8">
        <v>10000</v>
      </c>
      <c r="AU184" s="8">
        <v>0</v>
      </c>
      <c r="AV184" s="8">
        <v>0</v>
      </c>
      <c r="AW184" s="8">
        <v>0</v>
      </c>
      <c r="AX184" s="8">
        <v>0</v>
      </c>
      <c r="AY184" s="8">
        <v>0</v>
      </c>
      <c r="AZ184" s="8">
        <v>0</v>
      </c>
      <c r="BA184" s="8">
        <v>0</v>
      </c>
      <c r="BB184" s="8">
        <v>0</v>
      </c>
      <c r="BC184" s="8">
        <v>0</v>
      </c>
      <c r="BD184" s="8">
        <v>0</v>
      </c>
      <c r="BE184" s="8">
        <v>0</v>
      </c>
      <c r="BF184" s="8">
        <v>0</v>
      </c>
      <c r="BG184" s="8">
        <v>0</v>
      </c>
      <c r="BH184" s="8">
        <v>0</v>
      </c>
      <c r="BI184" s="8">
        <v>0</v>
      </c>
      <c r="BJ184" s="8">
        <v>0</v>
      </c>
      <c r="BK184" s="8">
        <v>0</v>
      </c>
      <c r="BL184" s="8">
        <v>0</v>
      </c>
      <c r="BM184" s="8">
        <v>0</v>
      </c>
      <c r="BN184" s="8">
        <v>0</v>
      </c>
      <c r="BO184" s="8">
        <v>0</v>
      </c>
      <c r="BP184" s="8">
        <v>0</v>
      </c>
      <c r="BQ184" s="8">
        <v>0</v>
      </c>
      <c r="BR184" s="8">
        <v>0</v>
      </c>
      <c r="BS184" s="8">
        <v>0</v>
      </c>
      <c r="BT184" s="8">
        <v>0</v>
      </c>
      <c r="BU184" s="8">
        <v>0</v>
      </c>
      <c r="BV184" s="8">
        <v>0</v>
      </c>
      <c r="BW184" s="8">
        <v>0</v>
      </c>
      <c r="BX184" s="8">
        <v>0</v>
      </c>
      <c r="BY184" s="8">
        <v>0</v>
      </c>
      <c r="BZ184" s="8">
        <v>0</v>
      </c>
      <c r="CA184" s="8">
        <v>0</v>
      </c>
      <c r="CB184" s="8">
        <v>0</v>
      </c>
      <c r="CC184" s="8">
        <v>0</v>
      </c>
      <c r="CD184" s="8">
        <v>0</v>
      </c>
      <c r="CE184" s="8">
        <v>0</v>
      </c>
      <c r="CF184" s="8">
        <v>0</v>
      </c>
      <c r="CG184" s="8">
        <v>0</v>
      </c>
      <c r="CH184" s="8">
        <v>0</v>
      </c>
      <c r="CI184" s="8">
        <v>0</v>
      </c>
      <c r="CJ184" s="8">
        <v>0</v>
      </c>
      <c r="CK184" s="8">
        <v>0</v>
      </c>
      <c r="CL184" s="8">
        <v>0</v>
      </c>
      <c r="CM184" s="8">
        <v>0</v>
      </c>
      <c r="CN184" s="8">
        <v>0</v>
      </c>
      <c r="CO184" s="8">
        <v>0</v>
      </c>
      <c r="CP184" s="8">
        <v>0</v>
      </c>
      <c r="CQ184" s="8">
        <f t="shared" si="36"/>
        <v>1019407.04</v>
      </c>
      <c r="CR184" s="8" t="s">
        <v>300</v>
      </c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</row>
    <row r="185" spans="1:108" ht="13.5" x14ac:dyDescent="0.25">
      <c r="A185" s="7" t="s">
        <v>302</v>
      </c>
      <c r="B185" s="8" t="s">
        <v>303</v>
      </c>
      <c r="C185" s="8">
        <v>6902994.3799999999</v>
      </c>
      <c r="D185" s="8">
        <v>0</v>
      </c>
      <c r="E185" s="8">
        <v>640000</v>
      </c>
      <c r="F185" s="8">
        <v>35249460.600000001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5000</v>
      </c>
      <c r="O185" s="8">
        <v>0</v>
      </c>
      <c r="P185" s="8">
        <v>359700</v>
      </c>
      <c r="Q185" s="8">
        <v>0</v>
      </c>
      <c r="R185" s="8">
        <v>0</v>
      </c>
      <c r="S185" s="8">
        <v>0</v>
      </c>
      <c r="T185" s="8">
        <v>40000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420000</v>
      </c>
      <c r="AA185" s="8">
        <v>0</v>
      </c>
      <c r="AB185" s="8">
        <v>0</v>
      </c>
      <c r="AC185" s="8">
        <v>41000</v>
      </c>
      <c r="AD185" s="8">
        <v>15500</v>
      </c>
      <c r="AE185" s="8">
        <v>0</v>
      </c>
      <c r="AF185" s="8">
        <v>0</v>
      </c>
      <c r="AG185" s="8">
        <v>0</v>
      </c>
      <c r="AH185" s="8">
        <v>0</v>
      </c>
      <c r="AI185" s="8">
        <v>0</v>
      </c>
      <c r="AJ185" s="8">
        <v>0</v>
      </c>
      <c r="AK185" s="8">
        <v>0</v>
      </c>
      <c r="AL185" s="8">
        <v>0</v>
      </c>
      <c r="AM185" s="8">
        <v>0</v>
      </c>
      <c r="AN185" s="8">
        <v>0</v>
      </c>
      <c r="AO185" s="8">
        <v>0</v>
      </c>
      <c r="AP185" s="8">
        <v>1000000</v>
      </c>
      <c r="AQ185" s="8">
        <v>0</v>
      </c>
      <c r="AR185" s="8">
        <v>0</v>
      </c>
      <c r="AS185" s="8">
        <v>0</v>
      </c>
      <c r="AT185" s="8">
        <v>92900</v>
      </c>
      <c r="AU185" s="8">
        <v>38500</v>
      </c>
      <c r="AV185" s="8">
        <v>17500</v>
      </c>
      <c r="AW185" s="8">
        <v>0</v>
      </c>
      <c r="AX185" s="8">
        <v>0</v>
      </c>
      <c r="AY185" s="8">
        <v>74900</v>
      </c>
      <c r="AZ185" s="8">
        <v>0</v>
      </c>
      <c r="BA185" s="8">
        <v>0</v>
      </c>
      <c r="BB185" s="8">
        <v>30000</v>
      </c>
      <c r="BC185" s="8">
        <v>0</v>
      </c>
      <c r="BD185" s="8">
        <v>750000</v>
      </c>
      <c r="BE185" s="8">
        <v>0</v>
      </c>
      <c r="BF185" s="8">
        <v>0</v>
      </c>
      <c r="BG185" s="8">
        <v>0</v>
      </c>
      <c r="BH185" s="8">
        <v>0</v>
      </c>
      <c r="BI185" s="8">
        <v>0</v>
      </c>
      <c r="BJ185" s="8">
        <v>0</v>
      </c>
      <c r="BK185" s="8">
        <v>0</v>
      </c>
      <c r="BL185" s="8">
        <v>0</v>
      </c>
      <c r="BM185" s="8">
        <v>0</v>
      </c>
      <c r="BN185" s="8">
        <v>0</v>
      </c>
      <c r="BO185" s="8">
        <v>0</v>
      </c>
      <c r="BP185" s="8">
        <v>0</v>
      </c>
      <c r="BQ185" s="8">
        <v>0</v>
      </c>
      <c r="BR185" s="8">
        <v>0</v>
      </c>
      <c r="BS185" s="8">
        <v>0</v>
      </c>
      <c r="BT185" s="8">
        <v>0</v>
      </c>
      <c r="BU185" s="8">
        <v>0</v>
      </c>
      <c r="BV185" s="8">
        <v>0</v>
      </c>
      <c r="BW185" s="8">
        <v>0</v>
      </c>
      <c r="BX185" s="8">
        <v>0</v>
      </c>
      <c r="BY185" s="8">
        <v>0</v>
      </c>
      <c r="BZ185" s="8">
        <v>0</v>
      </c>
      <c r="CA185" s="8">
        <v>0</v>
      </c>
      <c r="CB185" s="8">
        <v>0</v>
      </c>
      <c r="CC185" s="8">
        <v>0</v>
      </c>
      <c r="CD185" s="8">
        <v>0</v>
      </c>
      <c r="CE185" s="8">
        <v>0</v>
      </c>
      <c r="CF185" s="8">
        <v>0</v>
      </c>
      <c r="CG185" s="8">
        <v>0</v>
      </c>
      <c r="CH185" s="8">
        <v>0</v>
      </c>
      <c r="CI185" s="8">
        <v>0</v>
      </c>
      <c r="CJ185" s="8">
        <v>0</v>
      </c>
      <c r="CK185" s="8">
        <v>0</v>
      </c>
      <c r="CL185" s="8">
        <v>0</v>
      </c>
      <c r="CM185" s="8">
        <v>0</v>
      </c>
      <c r="CN185" s="8">
        <v>0</v>
      </c>
      <c r="CO185" s="8">
        <v>0</v>
      </c>
      <c r="CP185" s="8">
        <v>0</v>
      </c>
      <c r="CQ185" s="8">
        <f t="shared" si="36"/>
        <v>45677454.980000004</v>
      </c>
      <c r="CR185" s="8" t="s">
        <v>302</v>
      </c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</row>
    <row r="186" spans="1:108" ht="13.5" x14ac:dyDescent="0.25">
      <c r="A186" s="7" t="s">
        <v>304</v>
      </c>
      <c r="B186" s="8" t="s">
        <v>305</v>
      </c>
      <c r="C186" s="8">
        <v>4636676.8600000003</v>
      </c>
      <c r="D186" s="8">
        <v>0</v>
      </c>
      <c r="E186" s="8">
        <v>0</v>
      </c>
      <c r="F186" s="8">
        <v>0</v>
      </c>
      <c r="G186" s="8">
        <v>0</v>
      </c>
      <c r="H186" s="8">
        <v>420000</v>
      </c>
      <c r="I186" s="8">
        <v>0</v>
      </c>
      <c r="J186" s="8">
        <v>20000</v>
      </c>
      <c r="K186" s="8">
        <v>0</v>
      </c>
      <c r="L186" s="8">
        <v>18000</v>
      </c>
      <c r="M186" s="8">
        <v>0</v>
      </c>
      <c r="N186" s="8">
        <v>0</v>
      </c>
      <c r="O186" s="8">
        <v>0</v>
      </c>
      <c r="P186" s="8">
        <v>325500</v>
      </c>
      <c r="Q186" s="8">
        <v>0</v>
      </c>
      <c r="R186" s="8">
        <v>5000</v>
      </c>
      <c r="S186" s="8">
        <v>0</v>
      </c>
      <c r="T186" s="8">
        <v>112500</v>
      </c>
      <c r="U186" s="8">
        <v>65000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v>0</v>
      </c>
      <c r="AC186" s="8">
        <v>27000</v>
      </c>
      <c r="AD186" s="8">
        <v>55000</v>
      </c>
      <c r="AE186" s="8">
        <v>0</v>
      </c>
      <c r="AF186" s="8">
        <v>0</v>
      </c>
      <c r="AG186" s="8">
        <v>0</v>
      </c>
      <c r="AH186" s="8">
        <v>0</v>
      </c>
      <c r="AI186" s="8">
        <v>0</v>
      </c>
      <c r="AJ186" s="8">
        <v>0</v>
      </c>
      <c r="AK186" s="8">
        <v>0</v>
      </c>
      <c r="AL186" s="8">
        <v>0</v>
      </c>
      <c r="AM186" s="8">
        <v>0</v>
      </c>
      <c r="AN186" s="8">
        <v>3000000</v>
      </c>
      <c r="AO186" s="8">
        <v>0</v>
      </c>
      <c r="AP186" s="8">
        <v>0</v>
      </c>
      <c r="AQ186" s="8">
        <v>0</v>
      </c>
      <c r="AR186" s="8">
        <v>0</v>
      </c>
      <c r="AS186" s="8">
        <v>0</v>
      </c>
      <c r="AT186" s="8">
        <v>54000</v>
      </c>
      <c r="AU186" s="8">
        <v>0</v>
      </c>
      <c r="AV186" s="8">
        <v>123000</v>
      </c>
      <c r="AW186" s="8">
        <v>5251.77</v>
      </c>
      <c r="AX186" s="8">
        <v>0</v>
      </c>
      <c r="AY186" s="8">
        <v>30000</v>
      </c>
      <c r="AZ186" s="8">
        <v>0</v>
      </c>
      <c r="BA186" s="8">
        <v>0</v>
      </c>
      <c r="BB186" s="8">
        <v>0</v>
      </c>
      <c r="BC186" s="8">
        <v>0</v>
      </c>
      <c r="BD186" s="8">
        <v>0</v>
      </c>
      <c r="BE186" s="8">
        <v>0</v>
      </c>
      <c r="BF186" s="8">
        <v>0</v>
      </c>
      <c r="BG186" s="8">
        <v>27562519.870000001</v>
      </c>
      <c r="BH186" s="8">
        <v>0</v>
      </c>
      <c r="BI186" s="8">
        <v>0</v>
      </c>
      <c r="BJ186" s="8">
        <v>0</v>
      </c>
      <c r="BK186" s="8">
        <v>0</v>
      </c>
      <c r="BL186" s="8">
        <v>0</v>
      </c>
      <c r="BM186" s="8">
        <v>0</v>
      </c>
      <c r="BN186" s="8">
        <v>0</v>
      </c>
      <c r="BO186" s="8">
        <v>0</v>
      </c>
      <c r="BP186" s="8">
        <v>0</v>
      </c>
      <c r="BQ186" s="8">
        <v>0</v>
      </c>
      <c r="BR186" s="8">
        <v>0</v>
      </c>
      <c r="BS186" s="8">
        <v>0</v>
      </c>
      <c r="BT186" s="8">
        <v>0</v>
      </c>
      <c r="BU186" s="8">
        <v>0</v>
      </c>
      <c r="BV186" s="8">
        <v>0</v>
      </c>
      <c r="BW186" s="8">
        <v>0</v>
      </c>
      <c r="BX186" s="8">
        <v>0</v>
      </c>
      <c r="BY186" s="8">
        <v>0</v>
      </c>
      <c r="BZ186" s="8">
        <v>0</v>
      </c>
      <c r="CA186" s="8">
        <v>0</v>
      </c>
      <c r="CB186" s="8">
        <v>0</v>
      </c>
      <c r="CC186" s="8">
        <v>0</v>
      </c>
      <c r="CD186" s="8">
        <v>0</v>
      </c>
      <c r="CE186" s="8">
        <v>0</v>
      </c>
      <c r="CF186" s="8">
        <v>0</v>
      </c>
      <c r="CG186" s="8">
        <v>0</v>
      </c>
      <c r="CH186" s="8">
        <v>0</v>
      </c>
      <c r="CI186" s="8">
        <v>0</v>
      </c>
      <c r="CJ186" s="8">
        <v>0</v>
      </c>
      <c r="CK186" s="8">
        <v>0</v>
      </c>
      <c r="CL186" s="8">
        <v>0</v>
      </c>
      <c r="CM186" s="8">
        <v>0</v>
      </c>
      <c r="CN186" s="8">
        <v>0</v>
      </c>
      <c r="CO186" s="8">
        <v>0</v>
      </c>
      <c r="CP186" s="8">
        <v>0</v>
      </c>
      <c r="CQ186" s="8">
        <f t="shared" si="36"/>
        <v>36459448.5</v>
      </c>
      <c r="CR186" s="8" t="s">
        <v>304</v>
      </c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</row>
    <row r="187" spans="1:108" ht="13.5" x14ac:dyDescent="0.25">
      <c r="A187" s="7" t="s">
        <v>306</v>
      </c>
      <c r="B187" s="8" t="s">
        <v>307</v>
      </c>
      <c r="C187" s="8">
        <v>2902748.41</v>
      </c>
      <c r="D187" s="8">
        <v>36031482.479999997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5000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50000</v>
      </c>
      <c r="U187" s="8">
        <v>0</v>
      </c>
      <c r="V187" s="8">
        <v>0</v>
      </c>
      <c r="W187" s="8">
        <v>0</v>
      </c>
      <c r="X187" s="8">
        <v>163757768.36000001</v>
      </c>
      <c r="Y187" s="8">
        <v>0</v>
      </c>
      <c r="Z187" s="8">
        <v>0</v>
      </c>
      <c r="AA187" s="8">
        <v>0</v>
      </c>
      <c r="AB187" s="8">
        <v>0</v>
      </c>
      <c r="AC187" s="8">
        <v>0</v>
      </c>
      <c r="AD187" s="8">
        <v>0</v>
      </c>
      <c r="AE187" s="8">
        <v>400000</v>
      </c>
      <c r="AF187" s="8">
        <v>0</v>
      </c>
      <c r="AG187" s="8">
        <v>0</v>
      </c>
      <c r="AH187" s="8">
        <v>0</v>
      </c>
      <c r="AI187" s="8">
        <v>813857.14</v>
      </c>
      <c r="AJ187" s="8">
        <v>0</v>
      </c>
      <c r="AK187" s="8">
        <v>0</v>
      </c>
      <c r="AL187" s="8">
        <v>0</v>
      </c>
      <c r="AM187" s="8">
        <v>0</v>
      </c>
      <c r="AN187" s="8">
        <v>0</v>
      </c>
      <c r="AO187" s="8">
        <v>0</v>
      </c>
      <c r="AP187" s="8">
        <v>0</v>
      </c>
      <c r="AQ187" s="8">
        <v>0</v>
      </c>
      <c r="AR187" s="8">
        <v>0</v>
      </c>
      <c r="AS187" s="8">
        <v>0</v>
      </c>
      <c r="AT187" s="8">
        <v>55500</v>
      </c>
      <c r="AU187" s="8">
        <v>5000</v>
      </c>
      <c r="AV187" s="8">
        <v>14500</v>
      </c>
      <c r="AW187" s="8">
        <v>0</v>
      </c>
      <c r="AX187" s="8">
        <v>0</v>
      </c>
      <c r="AY187" s="8">
        <v>15000</v>
      </c>
      <c r="AZ187" s="8">
        <v>0</v>
      </c>
      <c r="BA187" s="8">
        <v>0</v>
      </c>
      <c r="BB187" s="8">
        <v>10000</v>
      </c>
      <c r="BC187" s="8">
        <v>0</v>
      </c>
      <c r="BD187" s="8">
        <v>500000</v>
      </c>
      <c r="BE187" s="8">
        <v>0</v>
      </c>
      <c r="BF187" s="8">
        <v>0</v>
      </c>
      <c r="BG187" s="8">
        <v>0</v>
      </c>
      <c r="BH187" s="8">
        <v>0</v>
      </c>
      <c r="BI187" s="8">
        <v>0</v>
      </c>
      <c r="BJ187" s="8">
        <v>0</v>
      </c>
      <c r="BK187" s="8">
        <v>0</v>
      </c>
      <c r="BL187" s="8">
        <v>0</v>
      </c>
      <c r="BM187" s="8">
        <v>0</v>
      </c>
      <c r="BN187" s="8">
        <v>0</v>
      </c>
      <c r="BO187" s="8">
        <v>0</v>
      </c>
      <c r="BP187" s="8">
        <v>0</v>
      </c>
      <c r="BQ187" s="8">
        <v>0</v>
      </c>
      <c r="BR187" s="8">
        <v>0</v>
      </c>
      <c r="BS187" s="8">
        <v>0</v>
      </c>
      <c r="BT187" s="8">
        <v>0</v>
      </c>
      <c r="BU187" s="8">
        <v>0</v>
      </c>
      <c r="BV187" s="8">
        <v>0</v>
      </c>
      <c r="BW187" s="8">
        <v>0</v>
      </c>
      <c r="BX187" s="8">
        <v>0</v>
      </c>
      <c r="BY187" s="8">
        <v>0</v>
      </c>
      <c r="BZ187" s="8">
        <v>0</v>
      </c>
      <c r="CA187" s="8">
        <v>0</v>
      </c>
      <c r="CB187" s="8">
        <v>0</v>
      </c>
      <c r="CC187" s="8">
        <v>0</v>
      </c>
      <c r="CD187" s="8">
        <v>0</v>
      </c>
      <c r="CE187" s="8">
        <v>0</v>
      </c>
      <c r="CF187" s="8">
        <v>0</v>
      </c>
      <c r="CG187" s="8">
        <v>0</v>
      </c>
      <c r="CH187" s="8">
        <v>0</v>
      </c>
      <c r="CI187" s="8">
        <v>0</v>
      </c>
      <c r="CJ187" s="8">
        <v>0</v>
      </c>
      <c r="CK187" s="8">
        <v>0</v>
      </c>
      <c r="CL187" s="8">
        <v>0</v>
      </c>
      <c r="CM187" s="8">
        <v>0</v>
      </c>
      <c r="CN187" s="8">
        <v>0</v>
      </c>
      <c r="CO187" s="8">
        <v>0</v>
      </c>
      <c r="CP187" s="8">
        <v>0</v>
      </c>
      <c r="CQ187" s="8">
        <f t="shared" si="36"/>
        <v>204560856.38999999</v>
      </c>
      <c r="CR187" s="8" t="s">
        <v>306</v>
      </c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</row>
    <row r="188" spans="1:108" ht="13.5" x14ac:dyDescent="0.25">
      <c r="A188" s="7" t="s">
        <v>308</v>
      </c>
      <c r="B188" s="8" t="s">
        <v>309</v>
      </c>
      <c r="C188" s="8">
        <v>10798973.58</v>
      </c>
      <c r="D188" s="8">
        <v>0</v>
      </c>
      <c r="E188" s="8">
        <v>0</v>
      </c>
      <c r="F188" s="8">
        <v>0</v>
      </c>
      <c r="G188" s="8">
        <v>0</v>
      </c>
      <c r="H188" s="8">
        <v>35000</v>
      </c>
      <c r="I188" s="8">
        <v>0</v>
      </c>
      <c r="J188" s="8">
        <v>0</v>
      </c>
      <c r="K188" s="8">
        <v>0</v>
      </c>
      <c r="L188" s="8">
        <v>3500</v>
      </c>
      <c r="M188" s="8">
        <v>0</v>
      </c>
      <c r="N188" s="8">
        <v>0</v>
      </c>
      <c r="O188" s="8">
        <v>0</v>
      </c>
      <c r="P188" s="8">
        <v>34500</v>
      </c>
      <c r="Q188" s="8">
        <v>0</v>
      </c>
      <c r="R188" s="8">
        <v>0</v>
      </c>
      <c r="S188" s="8">
        <v>0</v>
      </c>
      <c r="T188" s="8">
        <v>6000</v>
      </c>
      <c r="U188" s="8">
        <v>0</v>
      </c>
      <c r="V188" s="8">
        <v>448738.1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v>0</v>
      </c>
      <c r="AD188" s="8">
        <v>0</v>
      </c>
      <c r="AE188" s="8">
        <v>0</v>
      </c>
      <c r="AF188" s="8">
        <v>0</v>
      </c>
      <c r="AG188" s="8">
        <v>0</v>
      </c>
      <c r="AH188" s="8">
        <v>0</v>
      </c>
      <c r="AI188" s="8">
        <v>0</v>
      </c>
      <c r="AJ188" s="8">
        <v>0</v>
      </c>
      <c r="AK188" s="8">
        <v>0</v>
      </c>
      <c r="AL188" s="8">
        <v>0</v>
      </c>
      <c r="AM188" s="8">
        <v>0</v>
      </c>
      <c r="AN188" s="8">
        <v>0</v>
      </c>
      <c r="AO188" s="8">
        <v>0</v>
      </c>
      <c r="AP188" s="8">
        <v>0</v>
      </c>
      <c r="AQ188" s="8">
        <v>0</v>
      </c>
      <c r="AR188" s="8">
        <v>0</v>
      </c>
      <c r="AS188" s="8">
        <v>0</v>
      </c>
      <c r="AT188" s="8">
        <v>10000</v>
      </c>
      <c r="AU188" s="8">
        <v>175000</v>
      </c>
      <c r="AV188" s="8">
        <v>6000</v>
      </c>
      <c r="AW188" s="8">
        <v>0</v>
      </c>
      <c r="AX188" s="8">
        <v>0</v>
      </c>
      <c r="AY188" s="8">
        <v>16500</v>
      </c>
      <c r="AZ188" s="8">
        <v>0</v>
      </c>
      <c r="BA188" s="8">
        <v>0</v>
      </c>
      <c r="BB188" s="8">
        <v>0</v>
      </c>
      <c r="BC188" s="8">
        <v>0</v>
      </c>
      <c r="BD188" s="8">
        <v>0</v>
      </c>
      <c r="BE188" s="8">
        <v>0</v>
      </c>
      <c r="BF188" s="8">
        <v>0</v>
      </c>
      <c r="BG188" s="8">
        <v>0</v>
      </c>
      <c r="BH188" s="8">
        <v>0</v>
      </c>
      <c r="BI188" s="8">
        <v>0</v>
      </c>
      <c r="BJ188" s="8">
        <v>0</v>
      </c>
      <c r="BK188" s="8">
        <v>0</v>
      </c>
      <c r="BL188" s="8">
        <v>0</v>
      </c>
      <c r="BM188" s="8">
        <v>0</v>
      </c>
      <c r="BN188" s="8">
        <v>0</v>
      </c>
      <c r="BO188" s="8">
        <v>0</v>
      </c>
      <c r="BP188" s="8">
        <v>0</v>
      </c>
      <c r="BQ188" s="8">
        <v>0</v>
      </c>
      <c r="BR188" s="8">
        <v>11564168.25</v>
      </c>
      <c r="BS188" s="8">
        <v>0</v>
      </c>
      <c r="BT188" s="8">
        <v>0</v>
      </c>
      <c r="BU188" s="8">
        <v>0</v>
      </c>
      <c r="BV188" s="8">
        <v>0</v>
      </c>
      <c r="BW188" s="8">
        <v>0</v>
      </c>
      <c r="BX188" s="8">
        <v>0</v>
      </c>
      <c r="BY188" s="8">
        <v>0</v>
      </c>
      <c r="BZ188" s="8">
        <v>0</v>
      </c>
      <c r="CA188" s="8">
        <v>0</v>
      </c>
      <c r="CB188" s="8">
        <v>0</v>
      </c>
      <c r="CC188" s="8">
        <v>0</v>
      </c>
      <c r="CD188" s="8">
        <v>0</v>
      </c>
      <c r="CE188" s="8">
        <v>0</v>
      </c>
      <c r="CF188" s="8">
        <v>0</v>
      </c>
      <c r="CG188" s="8">
        <v>0</v>
      </c>
      <c r="CH188" s="8">
        <v>0</v>
      </c>
      <c r="CI188" s="8">
        <v>0</v>
      </c>
      <c r="CJ188" s="8">
        <v>0</v>
      </c>
      <c r="CK188" s="8">
        <v>0</v>
      </c>
      <c r="CL188" s="8">
        <v>0</v>
      </c>
      <c r="CM188" s="8">
        <v>0</v>
      </c>
      <c r="CN188" s="8">
        <v>0</v>
      </c>
      <c r="CO188" s="8">
        <v>0</v>
      </c>
      <c r="CP188" s="8">
        <v>0</v>
      </c>
      <c r="CQ188" s="8">
        <f t="shared" si="36"/>
        <v>23098379.93</v>
      </c>
      <c r="CR188" s="8" t="s">
        <v>308</v>
      </c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</row>
    <row r="189" spans="1:108" ht="13.5" x14ac:dyDescent="0.25">
      <c r="A189" s="7" t="s">
        <v>310</v>
      </c>
      <c r="B189" s="8" t="s">
        <v>311</v>
      </c>
      <c r="C189" s="8">
        <v>4768320.3600000003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5000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500000</v>
      </c>
      <c r="AA189" s="8">
        <v>0</v>
      </c>
      <c r="AB189" s="8">
        <v>0</v>
      </c>
      <c r="AC189" s="8">
        <v>0</v>
      </c>
      <c r="AD189" s="8">
        <v>0</v>
      </c>
      <c r="AE189" s="8">
        <v>992000</v>
      </c>
      <c r="AF189" s="8">
        <v>0</v>
      </c>
      <c r="AG189" s="8">
        <v>0</v>
      </c>
      <c r="AH189" s="8">
        <v>290000</v>
      </c>
      <c r="AI189" s="8">
        <v>0</v>
      </c>
      <c r="AJ189" s="8">
        <v>0</v>
      </c>
      <c r="AK189" s="8">
        <v>100000</v>
      </c>
      <c r="AL189" s="8">
        <v>0</v>
      </c>
      <c r="AM189" s="8">
        <v>0</v>
      </c>
      <c r="AN189" s="8">
        <v>0</v>
      </c>
      <c r="AO189" s="8">
        <v>0</v>
      </c>
      <c r="AP189" s="8">
        <v>0</v>
      </c>
      <c r="AQ189" s="8">
        <v>0</v>
      </c>
      <c r="AR189" s="8">
        <v>0</v>
      </c>
      <c r="AS189" s="8">
        <v>0</v>
      </c>
      <c r="AT189" s="8">
        <v>80000</v>
      </c>
      <c r="AU189" s="8">
        <v>8000</v>
      </c>
      <c r="AV189" s="8">
        <v>0</v>
      </c>
      <c r="AW189" s="8">
        <v>0</v>
      </c>
      <c r="AX189" s="8">
        <v>0</v>
      </c>
      <c r="AY189" s="8">
        <v>5000</v>
      </c>
      <c r="AZ189" s="8">
        <v>0</v>
      </c>
      <c r="BA189" s="8">
        <v>0</v>
      </c>
      <c r="BB189" s="8">
        <v>0</v>
      </c>
      <c r="BC189" s="8">
        <v>0</v>
      </c>
      <c r="BD189" s="8">
        <v>0</v>
      </c>
      <c r="BE189" s="8">
        <v>0</v>
      </c>
      <c r="BF189" s="8">
        <v>0</v>
      </c>
      <c r="BG189" s="8">
        <v>0</v>
      </c>
      <c r="BH189" s="8">
        <v>0</v>
      </c>
      <c r="BI189" s="8">
        <v>0</v>
      </c>
      <c r="BJ189" s="8">
        <v>0</v>
      </c>
      <c r="BK189" s="8">
        <v>0</v>
      </c>
      <c r="BL189" s="8">
        <v>0</v>
      </c>
      <c r="BM189" s="8">
        <v>0</v>
      </c>
      <c r="BN189" s="8">
        <v>0</v>
      </c>
      <c r="BO189" s="8">
        <v>0</v>
      </c>
      <c r="BP189" s="8">
        <v>0</v>
      </c>
      <c r="BQ189" s="8">
        <v>0</v>
      </c>
      <c r="BR189" s="8">
        <v>0</v>
      </c>
      <c r="BS189" s="8">
        <v>0</v>
      </c>
      <c r="BT189" s="8">
        <v>0</v>
      </c>
      <c r="BU189" s="8">
        <v>0</v>
      </c>
      <c r="BV189" s="8">
        <v>0</v>
      </c>
      <c r="BW189" s="8">
        <v>0</v>
      </c>
      <c r="BX189" s="8">
        <v>0</v>
      </c>
      <c r="BY189" s="8">
        <v>0</v>
      </c>
      <c r="BZ189" s="8">
        <v>0</v>
      </c>
      <c r="CA189" s="8">
        <v>0</v>
      </c>
      <c r="CB189" s="8">
        <v>0</v>
      </c>
      <c r="CC189" s="8">
        <v>0</v>
      </c>
      <c r="CD189" s="8">
        <v>0</v>
      </c>
      <c r="CE189" s="8">
        <v>0</v>
      </c>
      <c r="CF189" s="8">
        <v>0</v>
      </c>
      <c r="CG189" s="8">
        <v>14950469.060000001</v>
      </c>
      <c r="CH189" s="8">
        <v>0</v>
      </c>
      <c r="CI189" s="8">
        <v>0</v>
      </c>
      <c r="CJ189" s="8">
        <v>0</v>
      </c>
      <c r="CK189" s="8">
        <v>0</v>
      </c>
      <c r="CL189" s="8">
        <v>0</v>
      </c>
      <c r="CM189" s="8">
        <v>0</v>
      </c>
      <c r="CN189" s="8">
        <v>0</v>
      </c>
      <c r="CO189" s="8">
        <v>0</v>
      </c>
      <c r="CP189" s="8">
        <v>0</v>
      </c>
      <c r="CQ189" s="8">
        <f t="shared" si="36"/>
        <v>21698789.420000002</v>
      </c>
      <c r="CR189" s="8" t="s">
        <v>310</v>
      </c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</row>
    <row r="190" spans="1:108" ht="13.5" x14ac:dyDescent="0.25">
      <c r="A190" s="7" t="s">
        <v>83</v>
      </c>
      <c r="C190" s="7">
        <f>SUM(C179:C189)</f>
        <v>39960106.519999996</v>
      </c>
      <c r="D190" s="7">
        <f t="shared" ref="D190:L190" si="37">SUM(D179:D189)</f>
        <v>36031482.479999997</v>
      </c>
      <c r="E190" s="7">
        <f t="shared" si="37"/>
        <v>640000</v>
      </c>
      <c r="F190" s="7">
        <f t="shared" si="37"/>
        <v>35249460.600000001</v>
      </c>
      <c r="G190" s="7">
        <f t="shared" si="37"/>
        <v>0</v>
      </c>
      <c r="H190" s="7">
        <f t="shared" si="37"/>
        <v>455000</v>
      </c>
      <c r="I190" s="7">
        <f t="shared" si="37"/>
        <v>0</v>
      </c>
      <c r="J190" s="7">
        <f t="shared" si="37"/>
        <v>20000</v>
      </c>
      <c r="K190" s="7">
        <f t="shared" si="37"/>
        <v>0</v>
      </c>
      <c r="L190" s="7">
        <f t="shared" si="37"/>
        <v>196500</v>
      </c>
      <c r="M190" s="7">
        <f>SUM(M179:M189)</f>
        <v>0</v>
      </c>
      <c r="N190" s="7">
        <f t="shared" ref="N190" si="38">SUM(N179:N189)</f>
        <v>5000</v>
      </c>
      <c r="O190" s="7">
        <f>SUM(O179:O189)</f>
        <v>0</v>
      </c>
      <c r="P190" s="7">
        <f t="shared" ref="P190:CC190" si="39">SUM(P179:P189)</f>
        <v>939700</v>
      </c>
      <c r="Q190" s="7">
        <f t="shared" si="39"/>
        <v>0</v>
      </c>
      <c r="R190" s="7">
        <f t="shared" si="39"/>
        <v>85000</v>
      </c>
      <c r="S190" s="7">
        <f t="shared" si="39"/>
        <v>0</v>
      </c>
      <c r="T190" s="7">
        <f t="shared" si="39"/>
        <v>353500</v>
      </c>
      <c r="U190" s="7">
        <f t="shared" si="39"/>
        <v>65000</v>
      </c>
      <c r="V190" s="7">
        <f t="shared" si="39"/>
        <v>448738.1</v>
      </c>
      <c r="W190" s="7">
        <f t="shared" si="39"/>
        <v>0</v>
      </c>
      <c r="X190" s="7">
        <f t="shared" si="39"/>
        <v>163757768.36000001</v>
      </c>
      <c r="Y190" s="7">
        <f t="shared" si="39"/>
        <v>0</v>
      </c>
      <c r="Z190" s="7">
        <f t="shared" si="39"/>
        <v>1625000</v>
      </c>
      <c r="AA190" s="7">
        <f t="shared" si="39"/>
        <v>5000</v>
      </c>
      <c r="AB190" s="7">
        <f t="shared" si="39"/>
        <v>0</v>
      </c>
      <c r="AC190" s="7">
        <f t="shared" si="39"/>
        <v>68000</v>
      </c>
      <c r="AD190" s="7">
        <f t="shared" si="39"/>
        <v>75500</v>
      </c>
      <c r="AE190" s="7">
        <f t="shared" si="39"/>
        <v>1402000</v>
      </c>
      <c r="AF190" s="7">
        <f t="shared" si="39"/>
        <v>0</v>
      </c>
      <c r="AG190" s="7">
        <f t="shared" si="39"/>
        <v>0</v>
      </c>
      <c r="AH190" s="7">
        <f t="shared" si="39"/>
        <v>290000</v>
      </c>
      <c r="AI190" s="7">
        <f t="shared" si="39"/>
        <v>813857.14</v>
      </c>
      <c r="AJ190" s="7">
        <f t="shared" si="39"/>
        <v>0</v>
      </c>
      <c r="AK190" s="7">
        <f t="shared" si="39"/>
        <v>100000</v>
      </c>
      <c r="AL190" s="7">
        <f t="shared" si="39"/>
        <v>9000000</v>
      </c>
      <c r="AM190" s="7">
        <f t="shared" si="39"/>
        <v>0</v>
      </c>
      <c r="AN190" s="7">
        <f t="shared" si="39"/>
        <v>3000000</v>
      </c>
      <c r="AO190" s="7">
        <f t="shared" si="39"/>
        <v>0</v>
      </c>
      <c r="AP190" s="7">
        <f t="shared" si="39"/>
        <v>1000000</v>
      </c>
      <c r="AQ190" s="7">
        <f t="shared" si="39"/>
        <v>0</v>
      </c>
      <c r="AR190" s="7">
        <f t="shared" si="39"/>
        <v>0</v>
      </c>
      <c r="AS190" s="7">
        <f t="shared" si="39"/>
        <v>0</v>
      </c>
      <c r="AT190" s="7">
        <f t="shared" si="39"/>
        <v>1653400</v>
      </c>
      <c r="AU190" s="7">
        <f t="shared" si="39"/>
        <v>226500</v>
      </c>
      <c r="AV190" s="7">
        <f t="shared" si="39"/>
        <v>161000</v>
      </c>
      <c r="AW190" s="7">
        <f t="shared" si="39"/>
        <v>5251.77</v>
      </c>
      <c r="AX190" s="7">
        <f t="shared" si="39"/>
        <v>0</v>
      </c>
      <c r="AY190" s="7">
        <f t="shared" si="39"/>
        <v>650400</v>
      </c>
      <c r="AZ190" s="7">
        <f t="shared" si="39"/>
        <v>230000</v>
      </c>
      <c r="BA190" s="7">
        <f t="shared" si="39"/>
        <v>0</v>
      </c>
      <c r="BB190" s="7">
        <f t="shared" si="39"/>
        <v>40000</v>
      </c>
      <c r="BC190" s="7">
        <f t="shared" si="39"/>
        <v>0</v>
      </c>
      <c r="BD190" s="7">
        <f t="shared" si="39"/>
        <v>1960000</v>
      </c>
      <c r="BE190" s="7">
        <f t="shared" si="39"/>
        <v>0</v>
      </c>
      <c r="BF190" s="7">
        <f t="shared" si="39"/>
        <v>0</v>
      </c>
      <c r="BG190" s="7">
        <f t="shared" si="39"/>
        <v>27562519.870000001</v>
      </c>
      <c r="BH190" s="7">
        <f t="shared" si="39"/>
        <v>0</v>
      </c>
      <c r="BI190" s="7">
        <f t="shared" si="39"/>
        <v>0</v>
      </c>
      <c r="BJ190" s="7">
        <f t="shared" si="39"/>
        <v>0</v>
      </c>
      <c r="BK190" s="7">
        <f t="shared" si="39"/>
        <v>0</v>
      </c>
      <c r="BL190" s="7">
        <f t="shared" si="39"/>
        <v>0</v>
      </c>
      <c r="BM190" s="7">
        <f t="shared" si="39"/>
        <v>0</v>
      </c>
      <c r="BN190" s="7">
        <f t="shared" si="39"/>
        <v>0</v>
      </c>
      <c r="BO190" s="7">
        <f t="shared" si="39"/>
        <v>0</v>
      </c>
      <c r="BP190" s="7">
        <f t="shared" si="39"/>
        <v>0</v>
      </c>
      <c r="BQ190" s="7">
        <f t="shared" si="39"/>
        <v>0</v>
      </c>
      <c r="BR190" s="7">
        <f t="shared" si="39"/>
        <v>11564168.25</v>
      </c>
      <c r="BS190" s="7">
        <f t="shared" si="39"/>
        <v>0</v>
      </c>
      <c r="BT190" s="7">
        <f t="shared" si="39"/>
        <v>0</v>
      </c>
      <c r="BU190" s="7">
        <f t="shared" si="39"/>
        <v>15242462.460000001</v>
      </c>
      <c r="BV190" s="7">
        <f t="shared" si="39"/>
        <v>0</v>
      </c>
      <c r="BW190" s="7">
        <f t="shared" si="39"/>
        <v>0</v>
      </c>
      <c r="BX190" s="7">
        <f t="shared" si="39"/>
        <v>0</v>
      </c>
      <c r="BY190" s="7">
        <f t="shared" si="39"/>
        <v>0</v>
      </c>
      <c r="BZ190" s="7">
        <f t="shared" si="39"/>
        <v>5547619.0499999998</v>
      </c>
      <c r="CA190" s="7">
        <f t="shared" si="39"/>
        <v>0</v>
      </c>
      <c r="CB190" s="7">
        <f t="shared" si="39"/>
        <v>0</v>
      </c>
      <c r="CC190" s="7">
        <f t="shared" si="39"/>
        <v>0</v>
      </c>
      <c r="CD190" s="7">
        <f t="shared" ref="CD190:CQ190" si="40">SUM(CD179:CD189)</f>
        <v>0</v>
      </c>
      <c r="CE190" s="7">
        <f t="shared" si="40"/>
        <v>0</v>
      </c>
      <c r="CF190" s="7">
        <f t="shared" si="40"/>
        <v>0</v>
      </c>
      <c r="CG190" s="7">
        <f t="shared" si="40"/>
        <v>14950469.060000001</v>
      </c>
      <c r="CH190" s="7">
        <f t="shared" si="40"/>
        <v>0</v>
      </c>
      <c r="CI190" s="7">
        <f t="shared" si="40"/>
        <v>0</v>
      </c>
      <c r="CJ190" s="7">
        <f t="shared" si="40"/>
        <v>0</v>
      </c>
      <c r="CK190" s="7">
        <f t="shared" si="40"/>
        <v>0</v>
      </c>
      <c r="CL190" s="7">
        <f t="shared" si="40"/>
        <v>0</v>
      </c>
      <c r="CM190" s="7">
        <f t="shared" si="40"/>
        <v>0</v>
      </c>
      <c r="CN190" s="7">
        <f t="shared" si="40"/>
        <v>0</v>
      </c>
      <c r="CO190" s="7">
        <f t="shared" si="40"/>
        <v>0</v>
      </c>
      <c r="CP190" s="7">
        <f t="shared" si="40"/>
        <v>0</v>
      </c>
      <c r="CQ190" s="7">
        <f t="shared" si="40"/>
        <v>375380403.66000003</v>
      </c>
      <c r="CR190" s="7" t="s">
        <v>83</v>
      </c>
      <c r="CS190" s="7"/>
      <c r="CT190" s="7"/>
      <c r="CU190" s="7"/>
      <c r="CV190" s="7"/>
      <c r="CW190" s="7"/>
      <c r="CX190" s="7">
        <v>237.5</v>
      </c>
      <c r="CY190" s="7"/>
      <c r="CZ190" s="7"/>
      <c r="DA190" s="7"/>
      <c r="DB190" s="7"/>
      <c r="DC190" s="7"/>
      <c r="DD190" s="7"/>
    </row>
    <row r="191" spans="1:108" ht="13.5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</row>
    <row r="192" spans="1:108" ht="13.5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</row>
    <row r="193" spans="1:108" ht="13.5" x14ac:dyDescent="0.25">
      <c r="C193" s="7" t="s">
        <v>318</v>
      </c>
      <c r="CS193" s="7"/>
      <c r="CT193" s="7"/>
      <c r="CU193" s="7"/>
      <c r="CV193" s="7"/>
      <c r="CW193" s="7"/>
      <c r="CX193" s="7">
        <f>CQ16+CQ35+CQ52+CQ69+CQ86+CQ104+CQ121+CQ138+CQ155+CQ172+CQ190</f>
        <v>1951256017.4900002</v>
      </c>
      <c r="CY193" s="7"/>
      <c r="CZ193" s="7"/>
      <c r="DA193" s="7"/>
      <c r="DB193" s="7"/>
      <c r="DC193" s="7"/>
      <c r="DD193" s="7"/>
    </row>
    <row r="194" spans="1:108" ht="13.5" x14ac:dyDescent="0.25">
      <c r="A194" s="7" t="s">
        <v>286</v>
      </c>
      <c r="B194" s="8" t="s">
        <v>287</v>
      </c>
      <c r="C194" s="8" t="s">
        <v>288</v>
      </c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</row>
    <row r="195" spans="1:108" ht="13.5" x14ac:dyDescent="0.25">
      <c r="A195" s="7"/>
      <c r="C195" s="7" t="s">
        <v>289</v>
      </c>
      <c r="D195" s="7" t="s">
        <v>290</v>
      </c>
      <c r="E195" s="7">
        <v>21020101</v>
      </c>
      <c r="F195" s="7" t="s">
        <v>368</v>
      </c>
      <c r="G195" s="7">
        <v>22020101</v>
      </c>
      <c r="H195" s="7">
        <v>22020102</v>
      </c>
      <c r="I195" s="7">
        <v>22020103</v>
      </c>
      <c r="J195" s="7">
        <v>22020104</v>
      </c>
      <c r="K195" s="7">
        <v>22020201</v>
      </c>
      <c r="L195" s="7">
        <v>22020202</v>
      </c>
      <c r="M195" s="7">
        <v>22020203</v>
      </c>
      <c r="N195" s="7">
        <v>22020205</v>
      </c>
      <c r="O195" s="7">
        <v>22020208</v>
      </c>
      <c r="P195" s="7">
        <v>22020301</v>
      </c>
      <c r="Q195" s="7">
        <v>22020302</v>
      </c>
      <c r="R195" s="7">
        <v>22020303</v>
      </c>
      <c r="S195" s="7">
        <v>22020304</v>
      </c>
      <c r="T195" s="7">
        <v>22020305</v>
      </c>
      <c r="U195" s="7">
        <v>22020306</v>
      </c>
      <c r="V195" s="7">
        <v>22020307</v>
      </c>
      <c r="W195" s="7">
        <v>22020309</v>
      </c>
      <c r="X195" s="7">
        <v>22020310</v>
      </c>
      <c r="Y195" s="7">
        <v>22020311</v>
      </c>
      <c r="Z195" s="7">
        <v>22020401</v>
      </c>
      <c r="AA195" s="7">
        <v>22020402</v>
      </c>
      <c r="AB195" s="7">
        <v>22020403</v>
      </c>
      <c r="AC195" s="7">
        <v>22020404</v>
      </c>
      <c r="AD195" s="7">
        <v>22020405</v>
      </c>
      <c r="AE195" s="7">
        <v>22020406</v>
      </c>
      <c r="AF195" s="7">
        <v>22020407</v>
      </c>
      <c r="AG195" s="7">
        <v>22020412</v>
      </c>
      <c r="AH195" s="7">
        <v>22020413</v>
      </c>
      <c r="AI195" s="7">
        <v>22020501</v>
      </c>
      <c r="AJ195" s="7">
        <v>22020601</v>
      </c>
      <c r="AK195" s="7">
        <v>22020603</v>
      </c>
      <c r="AL195" s="7">
        <v>22020604</v>
      </c>
      <c r="AM195" s="7">
        <v>22020605</v>
      </c>
      <c r="AN195" s="7">
        <v>22020701</v>
      </c>
      <c r="AO195" s="7">
        <v>22020702</v>
      </c>
      <c r="AP195" s="7">
        <v>22020703</v>
      </c>
      <c r="AQ195" s="7">
        <v>22020706</v>
      </c>
      <c r="AR195" s="7">
        <v>22020707</v>
      </c>
      <c r="AS195" s="7">
        <v>22020708</v>
      </c>
      <c r="AT195" s="7">
        <v>22020801</v>
      </c>
      <c r="AU195" s="7">
        <v>22020802</v>
      </c>
      <c r="AV195" s="7">
        <v>22020803</v>
      </c>
      <c r="AW195" s="7">
        <v>22020901</v>
      </c>
      <c r="AX195" s="7">
        <v>22020903</v>
      </c>
      <c r="AY195" s="7">
        <v>22021001</v>
      </c>
      <c r="AZ195" s="7">
        <v>22021002</v>
      </c>
      <c r="BA195" s="7">
        <v>22021003</v>
      </c>
      <c r="BB195" s="7">
        <v>22021004</v>
      </c>
      <c r="BC195" s="7">
        <v>22021006</v>
      </c>
      <c r="BD195" s="7">
        <v>22021007</v>
      </c>
      <c r="BE195" s="7">
        <v>22021008</v>
      </c>
      <c r="BF195" s="7">
        <v>22021010</v>
      </c>
      <c r="BG195" s="7">
        <v>22040101</v>
      </c>
      <c r="BH195" s="7">
        <v>22060102</v>
      </c>
      <c r="BI195" s="7" t="s">
        <v>316</v>
      </c>
      <c r="BJ195" s="7" t="s">
        <v>291</v>
      </c>
      <c r="BK195" s="7">
        <v>23010101</v>
      </c>
      <c r="BL195" s="7">
        <v>23010104</v>
      </c>
      <c r="BM195" s="7">
        <v>23010105</v>
      </c>
      <c r="BN195" s="7">
        <v>23010112</v>
      </c>
      <c r="BO195" s="7">
        <v>23010113</v>
      </c>
      <c r="BP195" s="7">
        <v>23010119</v>
      </c>
      <c r="BQ195" s="7">
        <v>23010121</v>
      </c>
      <c r="BR195" s="7">
        <v>23010122</v>
      </c>
      <c r="BS195" s="7">
        <v>23010123</v>
      </c>
      <c r="BT195" s="7">
        <v>23010126</v>
      </c>
      <c r="BU195" s="7">
        <v>23010127</v>
      </c>
      <c r="BV195" s="7">
        <v>23010128</v>
      </c>
      <c r="BW195" s="7">
        <v>23010139</v>
      </c>
      <c r="BX195" s="7">
        <v>23020105</v>
      </c>
      <c r="BY195" s="7">
        <v>23020107</v>
      </c>
      <c r="BZ195" s="7">
        <v>23020113</v>
      </c>
      <c r="CA195" s="7">
        <v>23020114</v>
      </c>
      <c r="CB195" s="7">
        <v>23020124</v>
      </c>
      <c r="CC195" s="7">
        <v>23030102</v>
      </c>
      <c r="CD195" s="7">
        <v>23030103</v>
      </c>
      <c r="CE195" s="7">
        <v>23030104</v>
      </c>
      <c r="CF195" s="7">
        <v>23030112</v>
      </c>
      <c r="CG195" s="7">
        <v>23030113</v>
      </c>
      <c r="CH195" s="7">
        <v>23030117</v>
      </c>
      <c r="CI195" s="7">
        <v>23040101</v>
      </c>
      <c r="CJ195" s="7">
        <v>23040102</v>
      </c>
      <c r="CK195" s="7">
        <v>23040103</v>
      </c>
      <c r="CL195" s="7">
        <v>23050102</v>
      </c>
      <c r="CM195" s="7">
        <v>23050103</v>
      </c>
      <c r="CN195" s="7">
        <v>23050104</v>
      </c>
      <c r="CO195" s="7">
        <v>23050111</v>
      </c>
      <c r="CP195" s="7" t="s">
        <v>292</v>
      </c>
      <c r="CQ195" s="7" t="s">
        <v>83</v>
      </c>
      <c r="CR195" s="7" t="s">
        <v>144</v>
      </c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</row>
    <row r="196" spans="1:108" ht="13.5" x14ac:dyDescent="0.25">
      <c r="A196" s="7" t="s">
        <v>294</v>
      </c>
      <c r="B196" s="8" t="s">
        <v>295</v>
      </c>
      <c r="C196" s="8">
        <v>1537094.75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130000</v>
      </c>
      <c r="M196" s="8">
        <v>0</v>
      </c>
      <c r="N196" s="8">
        <v>0</v>
      </c>
      <c r="O196" s="8">
        <v>70000</v>
      </c>
      <c r="P196" s="8">
        <v>90000</v>
      </c>
      <c r="Q196" s="8">
        <v>0</v>
      </c>
      <c r="R196" s="8">
        <v>20000</v>
      </c>
      <c r="S196" s="8">
        <v>20000</v>
      </c>
      <c r="T196" s="8">
        <v>0</v>
      </c>
      <c r="U196" s="8">
        <v>10000</v>
      </c>
      <c r="V196" s="8">
        <v>0</v>
      </c>
      <c r="W196" s="8">
        <v>0</v>
      </c>
      <c r="X196" s="8">
        <v>0</v>
      </c>
      <c r="Y196" s="8">
        <v>0</v>
      </c>
      <c r="Z196" s="8">
        <v>100000</v>
      </c>
      <c r="AA196" s="8">
        <v>0</v>
      </c>
      <c r="AB196" s="8">
        <v>0</v>
      </c>
      <c r="AC196" s="8">
        <v>0</v>
      </c>
      <c r="AD196" s="8">
        <v>0</v>
      </c>
      <c r="AE196" s="8">
        <v>0</v>
      </c>
      <c r="AF196" s="8">
        <v>0</v>
      </c>
      <c r="AG196" s="8">
        <v>0</v>
      </c>
      <c r="AH196" s="8">
        <v>0</v>
      </c>
      <c r="AI196" s="8">
        <v>0</v>
      </c>
      <c r="AJ196" s="8">
        <v>0</v>
      </c>
      <c r="AK196" s="8">
        <v>0</v>
      </c>
      <c r="AL196" s="8">
        <v>4000000</v>
      </c>
      <c r="AM196" s="8">
        <v>0</v>
      </c>
      <c r="AN196" s="8">
        <v>0</v>
      </c>
      <c r="AO196" s="8">
        <v>0</v>
      </c>
      <c r="AP196" s="8">
        <v>0</v>
      </c>
      <c r="AQ196" s="8">
        <v>0</v>
      </c>
      <c r="AR196" s="8">
        <v>0</v>
      </c>
      <c r="AS196" s="8">
        <v>0</v>
      </c>
      <c r="AT196" s="8">
        <v>320000</v>
      </c>
      <c r="AU196" s="8">
        <v>0</v>
      </c>
      <c r="AV196" s="8">
        <v>0</v>
      </c>
      <c r="AW196" s="8">
        <v>0</v>
      </c>
      <c r="AX196" s="8">
        <v>0</v>
      </c>
      <c r="AY196" s="8">
        <v>10000</v>
      </c>
      <c r="AZ196" s="8">
        <v>0</v>
      </c>
      <c r="BA196" s="8">
        <v>0</v>
      </c>
      <c r="BB196" s="8">
        <v>0</v>
      </c>
      <c r="BC196" s="8">
        <v>0</v>
      </c>
      <c r="BD196" s="8">
        <v>230000</v>
      </c>
      <c r="BE196" s="8">
        <v>0</v>
      </c>
      <c r="BF196" s="8">
        <v>0</v>
      </c>
      <c r="BG196" s="8">
        <v>0</v>
      </c>
      <c r="BH196" s="8">
        <v>0</v>
      </c>
      <c r="BI196" s="8">
        <v>0</v>
      </c>
      <c r="BJ196" s="8">
        <v>0</v>
      </c>
      <c r="BK196" s="8">
        <v>0</v>
      </c>
      <c r="BL196" s="8">
        <v>0</v>
      </c>
      <c r="BM196" s="8">
        <v>0</v>
      </c>
      <c r="BN196" s="8">
        <v>0</v>
      </c>
      <c r="BO196" s="8">
        <v>0</v>
      </c>
      <c r="BP196" s="8">
        <v>0</v>
      </c>
      <c r="BQ196" s="8">
        <v>0</v>
      </c>
      <c r="BR196" s="8">
        <v>0</v>
      </c>
      <c r="BS196" s="8">
        <v>0</v>
      </c>
      <c r="BT196" s="8">
        <v>0</v>
      </c>
      <c r="BU196" s="8">
        <v>0</v>
      </c>
      <c r="BV196" s="8">
        <v>0</v>
      </c>
      <c r="BW196" s="8">
        <v>0</v>
      </c>
      <c r="BX196" s="8">
        <v>0</v>
      </c>
      <c r="BY196" s="8">
        <v>0</v>
      </c>
      <c r="BZ196" s="8">
        <v>0</v>
      </c>
      <c r="CA196" s="8">
        <v>0</v>
      </c>
      <c r="CB196" s="8">
        <v>0</v>
      </c>
      <c r="CC196" s="8">
        <v>0</v>
      </c>
      <c r="CD196" s="8">
        <v>0</v>
      </c>
      <c r="CE196" s="8">
        <v>0</v>
      </c>
      <c r="CF196" s="8">
        <v>0</v>
      </c>
      <c r="CG196" s="8">
        <v>0</v>
      </c>
      <c r="CH196" s="8">
        <v>0</v>
      </c>
      <c r="CI196" s="8">
        <v>0</v>
      </c>
      <c r="CJ196" s="8">
        <v>0</v>
      </c>
      <c r="CK196" s="8">
        <v>0</v>
      </c>
      <c r="CL196" s="8">
        <v>0</v>
      </c>
      <c r="CM196" s="8">
        <v>0</v>
      </c>
      <c r="CN196" s="8">
        <v>0</v>
      </c>
      <c r="CO196" s="8">
        <v>0</v>
      </c>
      <c r="CP196" s="8">
        <v>0</v>
      </c>
      <c r="CQ196" s="8">
        <f>SUM(C196:CP196)</f>
        <v>6537094.75</v>
      </c>
      <c r="CR196" s="8" t="s">
        <v>294</v>
      </c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</row>
    <row r="197" spans="1:108" ht="13.5" x14ac:dyDescent="0.25">
      <c r="A197" s="7" t="s">
        <v>357</v>
      </c>
      <c r="B197" s="8" t="s">
        <v>360</v>
      </c>
      <c r="C197" s="8">
        <v>145730.4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10000</v>
      </c>
      <c r="M197" s="8">
        <v>0</v>
      </c>
      <c r="N197" s="8">
        <v>0</v>
      </c>
      <c r="O197" s="8">
        <v>0</v>
      </c>
      <c r="P197" s="8">
        <v>50000</v>
      </c>
      <c r="Q197" s="8">
        <v>0</v>
      </c>
      <c r="R197" s="8">
        <v>10000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50000</v>
      </c>
      <c r="AA197" s="8">
        <v>0</v>
      </c>
      <c r="AB197" s="8">
        <v>0</v>
      </c>
      <c r="AC197" s="8">
        <v>0</v>
      </c>
      <c r="AD197" s="8">
        <v>0</v>
      </c>
      <c r="AE197" s="8">
        <v>0</v>
      </c>
      <c r="AF197" s="8">
        <v>0</v>
      </c>
      <c r="AG197" s="8">
        <v>0</v>
      </c>
      <c r="AH197" s="8">
        <v>0</v>
      </c>
      <c r="AI197" s="8">
        <v>0</v>
      </c>
      <c r="AJ197" s="8">
        <v>0</v>
      </c>
      <c r="AK197" s="8">
        <v>0</v>
      </c>
      <c r="AL197" s="8">
        <v>500000</v>
      </c>
      <c r="AM197" s="8">
        <v>0</v>
      </c>
      <c r="AN197" s="8">
        <v>0</v>
      </c>
      <c r="AO197" s="8">
        <v>0</v>
      </c>
      <c r="AP197" s="8">
        <v>0</v>
      </c>
      <c r="AQ197" s="8">
        <v>0</v>
      </c>
      <c r="AR197" s="8">
        <v>0</v>
      </c>
      <c r="AS197" s="8">
        <v>0</v>
      </c>
      <c r="AT197" s="8">
        <v>30000</v>
      </c>
      <c r="AU197" s="8">
        <v>0</v>
      </c>
      <c r="AV197" s="8">
        <v>0</v>
      </c>
      <c r="AW197" s="8">
        <v>0</v>
      </c>
      <c r="AX197" s="8">
        <v>0</v>
      </c>
      <c r="AY197" s="8">
        <v>0</v>
      </c>
      <c r="AZ197" s="8">
        <v>0</v>
      </c>
      <c r="BA197" s="8">
        <v>0</v>
      </c>
      <c r="BB197" s="8">
        <v>0</v>
      </c>
      <c r="BC197" s="8">
        <v>0</v>
      </c>
      <c r="BD197" s="8">
        <v>50000</v>
      </c>
      <c r="BE197" s="8">
        <v>0</v>
      </c>
      <c r="BF197" s="8">
        <v>0</v>
      </c>
      <c r="BG197" s="8">
        <v>0</v>
      </c>
      <c r="BH197" s="8">
        <v>0</v>
      </c>
      <c r="BI197" s="8">
        <v>0</v>
      </c>
      <c r="BJ197" s="8">
        <v>0</v>
      </c>
      <c r="BK197" s="8">
        <v>0</v>
      </c>
      <c r="BL197" s="8">
        <v>0</v>
      </c>
      <c r="BM197" s="8">
        <v>0</v>
      </c>
      <c r="BN197" s="8">
        <v>0</v>
      </c>
      <c r="BO197" s="8">
        <v>0</v>
      </c>
      <c r="BP197" s="8">
        <v>0</v>
      </c>
      <c r="BQ197" s="8">
        <v>0</v>
      </c>
      <c r="BR197" s="8">
        <v>0</v>
      </c>
      <c r="BS197" s="8">
        <v>0</v>
      </c>
      <c r="BT197" s="8">
        <v>0</v>
      </c>
      <c r="BU197" s="8">
        <v>0</v>
      </c>
      <c r="BV197" s="8">
        <v>0</v>
      </c>
      <c r="BW197" s="8">
        <v>0</v>
      </c>
      <c r="BX197" s="8">
        <v>0</v>
      </c>
      <c r="BY197" s="8">
        <v>0</v>
      </c>
      <c r="BZ197" s="8">
        <v>0</v>
      </c>
      <c r="CA197" s="8">
        <v>0</v>
      </c>
      <c r="CB197" s="8">
        <v>0</v>
      </c>
      <c r="CC197" s="8">
        <v>0</v>
      </c>
      <c r="CD197" s="8">
        <v>0</v>
      </c>
      <c r="CE197" s="8">
        <v>0</v>
      </c>
      <c r="CF197" s="8">
        <v>0</v>
      </c>
      <c r="CG197" s="8">
        <v>0</v>
      </c>
      <c r="CH197" s="8">
        <v>0</v>
      </c>
      <c r="CI197" s="8">
        <v>0</v>
      </c>
      <c r="CJ197" s="8">
        <v>0</v>
      </c>
      <c r="CK197" s="8">
        <v>0</v>
      </c>
      <c r="CL197" s="8">
        <v>0</v>
      </c>
      <c r="CM197" s="8">
        <v>0</v>
      </c>
      <c r="CN197" s="8">
        <v>0</v>
      </c>
      <c r="CO197" s="8">
        <v>0</v>
      </c>
      <c r="CP197" s="8">
        <v>0</v>
      </c>
      <c r="CQ197" s="8">
        <f t="shared" ref="CQ197:CQ206" si="41">SUM(C197:CP197)</f>
        <v>845730.4</v>
      </c>
      <c r="CR197" s="8" t="s">
        <v>357</v>
      </c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</row>
    <row r="198" spans="1:108" ht="13.5" x14ac:dyDescent="0.25">
      <c r="A198" s="7" t="s">
        <v>296</v>
      </c>
      <c r="B198" s="8" t="s">
        <v>297</v>
      </c>
      <c r="C198" s="8">
        <v>133197.29999999999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10000</v>
      </c>
      <c r="M198" s="8">
        <v>0</v>
      </c>
      <c r="N198" s="8">
        <v>0</v>
      </c>
      <c r="O198" s="8">
        <v>0</v>
      </c>
      <c r="P198" s="8">
        <v>25000</v>
      </c>
      <c r="Q198" s="8">
        <v>0</v>
      </c>
      <c r="R198" s="8">
        <v>10000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>
        <v>0</v>
      </c>
      <c r="AB198" s="8">
        <v>0</v>
      </c>
      <c r="AC198" s="8">
        <v>0</v>
      </c>
      <c r="AD198" s="8">
        <v>0</v>
      </c>
      <c r="AE198" s="8">
        <v>0</v>
      </c>
      <c r="AF198" s="8">
        <v>0</v>
      </c>
      <c r="AG198" s="8">
        <v>0</v>
      </c>
      <c r="AH198" s="8">
        <v>0</v>
      </c>
      <c r="AI198" s="8">
        <v>0</v>
      </c>
      <c r="AJ198" s="8">
        <v>0</v>
      </c>
      <c r="AK198" s="8">
        <v>0</v>
      </c>
      <c r="AL198" s="8">
        <v>0</v>
      </c>
      <c r="AM198" s="8">
        <v>0</v>
      </c>
      <c r="AN198" s="8">
        <v>0</v>
      </c>
      <c r="AO198" s="8">
        <v>0</v>
      </c>
      <c r="AP198" s="8">
        <v>0</v>
      </c>
      <c r="AQ198" s="8">
        <v>0</v>
      </c>
      <c r="AR198" s="8">
        <v>0</v>
      </c>
      <c r="AS198" s="8">
        <v>0</v>
      </c>
      <c r="AT198" s="8">
        <v>20000</v>
      </c>
      <c r="AU198" s="8">
        <v>0</v>
      </c>
      <c r="AV198" s="8">
        <v>0</v>
      </c>
      <c r="AW198" s="8">
        <v>0</v>
      </c>
      <c r="AX198" s="8">
        <v>0</v>
      </c>
      <c r="AY198" s="8">
        <v>0</v>
      </c>
      <c r="AZ198" s="8">
        <v>0</v>
      </c>
      <c r="BA198" s="8">
        <v>0</v>
      </c>
      <c r="BB198" s="8">
        <v>0</v>
      </c>
      <c r="BC198" s="8">
        <v>0</v>
      </c>
      <c r="BD198" s="8">
        <v>35000</v>
      </c>
      <c r="BE198" s="8">
        <v>0</v>
      </c>
      <c r="BF198" s="8">
        <v>0</v>
      </c>
      <c r="BG198" s="8">
        <v>0</v>
      </c>
      <c r="BH198" s="8">
        <v>0</v>
      </c>
      <c r="BI198" s="8">
        <v>0</v>
      </c>
      <c r="BJ198" s="8">
        <v>0</v>
      </c>
      <c r="BK198" s="8">
        <v>0</v>
      </c>
      <c r="BL198" s="8">
        <v>0</v>
      </c>
      <c r="BM198" s="8">
        <v>0</v>
      </c>
      <c r="BN198" s="8">
        <v>0</v>
      </c>
      <c r="BO198" s="8">
        <v>0</v>
      </c>
      <c r="BP198" s="8">
        <v>0</v>
      </c>
      <c r="BQ198" s="8">
        <v>0</v>
      </c>
      <c r="BR198" s="8">
        <v>0</v>
      </c>
      <c r="BS198" s="8">
        <v>0</v>
      </c>
      <c r="BT198" s="8">
        <v>0</v>
      </c>
      <c r="BU198" s="8">
        <v>0</v>
      </c>
      <c r="BV198" s="8">
        <v>0</v>
      </c>
      <c r="BW198" s="8">
        <v>0</v>
      </c>
      <c r="BX198" s="8">
        <v>0</v>
      </c>
      <c r="BY198" s="8">
        <v>0</v>
      </c>
      <c r="BZ198" s="8">
        <v>0</v>
      </c>
      <c r="CA198" s="8">
        <v>0</v>
      </c>
      <c r="CB198" s="8">
        <v>0</v>
      </c>
      <c r="CC198" s="8">
        <v>0</v>
      </c>
      <c r="CD198" s="8">
        <v>0</v>
      </c>
      <c r="CE198" s="8">
        <v>0</v>
      </c>
      <c r="CF198" s="8">
        <v>0</v>
      </c>
      <c r="CG198" s="8">
        <v>0</v>
      </c>
      <c r="CH198" s="8">
        <v>0</v>
      </c>
      <c r="CI198" s="8">
        <v>0</v>
      </c>
      <c r="CJ198" s="8">
        <v>0</v>
      </c>
      <c r="CK198" s="8">
        <v>0</v>
      </c>
      <c r="CL198" s="8">
        <v>0</v>
      </c>
      <c r="CM198" s="8">
        <v>0</v>
      </c>
      <c r="CN198" s="8">
        <v>0</v>
      </c>
      <c r="CO198" s="8">
        <v>0</v>
      </c>
      <c r="CP198" s="8">
        <v>0</v>
      </c>
      <c r="CQ198" s="8">
        <f t="shared" si="41"/>
        <v>233197.3</v>
      </c>
      <c r="CR198" s="8" t="s">
        <v>296</v>
      </c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</row>
    <row r="199" spans="1:108" ht="13.5" x14ac:dyDescent="0.25">
      <c r="A199" s="7" t="s">
        <v>358</v>
      </c>
      <c r="B199" s="8" t="s">
        <v>361</v>
      </c>
      <c r="C199" s="8">
        <v>1652700.44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115000</v>
      </c>
      <c r="M199" s="8">
        <v>0</v>
      </c>
      <c r="N199" s="8">
        <v>0</v>
      </c>
      <c r="O199" s="8">
        <v>0</v>
      </c>
      <c r="P199" s="8">
        <v>50000</v>
      </c>
      <c r="Q199" s="8">
        <v>0</v>
      </c>
      <c r="R199" s="8">
        <v>10000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8">
        <v>0</v>
      </c>
      <c r="AC199" s="8">
        <v>0</v>
      </c>
      <c r="AD199" s="8">
        <v>0</v>
      </c>
      <c r="AE199" s="8">
        <v>0</v>
      </c>
      <c r="AF199" s="8">
        <v>0</v>
      </c>
      <c r="AG199" s="8">
        <v>0</v>
      </c>
      <c r="AH199" s="8">
        <v>0</v>
      </c>
      <c r="AI199" s="8">
        <v>0</v>
      </c>
      <c r="AJ199" s="8">
        <v>0</v>
      </c>
      <c r="AK199" s="8">
        <v>0</v>
      </c>
      <c r="AL199" s="8">
        <v>0</v>
      </c>
      <c r="AM199" s="8">
        <v>0</v>
      </c>
      <c r="AN199" s="8">
        <v>0</v>
      </c>
      <c r="AO199" s="8">
        <v>0</v>
      </c>
      <c r="AP199" s="8">
        <v>0</v>
      </c>
      <c r="AQ199" s="8">
        <v>0</v>
      </c>
      <c r="AR199" s="8">
        <v>0</v>
      </c>
      <c r="AS199" s="8">
        <v>0</v>
      </c>
      <c r="AT199" s="8">
        <v>265000</v>
      </c>
      <c r="AU199" s="8">
        <v>0</v>
      </c>
      <c r="AV199" s="8">
        <v>0</v>
      </c>
      <c r="AW199" s="8">
        <v>0</v>
      </c>
      <c r="AX199" s="8">
        <v>0</v>
      </c>
      <c r="AY199" s="8">
        <v>0</v>
      </c>
      <c r="AZ199" s="8">
        <v>0</v>
      </c>
      <c r="BA199" s="8">
        <v>0</v>
      </c>
      <c r="BB199" s="8">
        <v>0</v>
      </c>
      <c r="BC199" s="8">
        <v>0</v>
      </c>
      <c r="BD199" s="8">
        <v>220000</v>
      </c>
      <c r="BE199" s="8">
        <v>0</v>
      </c>
      <c r="BF199" s="8">
        <v>0</v>
      </c>
      <c r="BG199" s="8">
        <v>0</v>
      </c>
      <c r="BH199" s="8">
        <v>0</v>
      </c>
      <c r="BI199" s="8">
        <v>0</v>
      </c>
      <c r="BJ199" s="8">
        <v>0</v>
      </c>
      <c r="BK199" s="8">
        <v>0</v>
      </c>
      <c r="BL199" s="8">
        <v>0</v>
      </c>
      <c r="BM199" s="8">
        <v>0</v>
      </c>
      <c r="BN199" s="8">
        <v>0</v>
      </c>
      <c r="BO199" s="8">
        <v>0</v>
      </c>
      <c r="BP199" s="8">
        <v>0</v>
      </c>
      <c r="BQ199" s="8">
        <v>0</v>
      </c>
      <c r="BR199" s="8">
        <v>0</v>
      </c>
      <c r="BS199" s="8">
        <v>0</v>
      </c>
      <c r="BT199" s="8">
        <v>0</v>
      </c>
      <c r="BU199" s="8">
        <v>0</v>
      </c>
      <c r="BV199" s="8">
        <v>0</v>
      </c>
      <c r="BW199" s="8">
        <v>0</v>
      </c>
      <c r="BX199" s="8">
        <v>0</v>
      </c>
      <c r="BY199" s="8">
        <v>0</v>
      </c>
      <c r="BZ199" s="8">
        <v>0</v>
      </c>
      <c r="CA199" s="8">
        <v>0</v>
      </c>
      <c r="CB199" s="8">
        <v>0</v>
      </c>
      <c r="CC199" s="8">
        <v>0</v>
      </c>
      <c r="CD199" s="8">
        <v>0</v>
      </c>
      <c r="CE199" s="8">
        <v>0</v>
      </c>
      <c r="CF199" s="8">
        <v>0</v>
      </c>
      <c r="CG199" s="8">
        <v>0</v>
      </c>
      <c r="CH199" s="8">
        <v>0</v>
      </c>
      <c r="CI199" s="8">
        <v>0</v>
      </c>
      <c r="CJ199" s="8">
        <v>0</v>
      </c>
      <c r="CK199" s="8">
        <v>0</v>
      </c>
      <c r="CL199" s="8">
        <v>0</v>
      </c>
      <c r="CM199" s="8">
        <v>0</v>
      </c>
      <c r="CN199" s="8">
        <v>0</v>
      </c>
      <c r="CO199" s="8">
        <v>0</v>
      </c>
      <c r="CP199" s="8">
        <v>0</v>
      </c>
      <c r="CQ199" s="8">
        <f t="shared" si="41"/>
        <v>2312700.44</v>
      </c>
      <c r="CR199" s="8" t="s">
        <v>358</v>
      </c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</row>
    <row r="200" spans="1:108" ht="13.5" x14ac:dyDescent="0.25">
      <c r="A200" s="7" t="s">
        <v>298</v>
      </c>
      <c r="B200" s="8" t="s">
        <v>299</v>
      </c>
      <c r="C200" s="8">
        <v>954771.66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4000</v>
      </c>
      <c r="M200" s="8">
        <v>0</v>
      </c>
      <c r="N200" s="8">
        <v>0</v>
      </c>
      <c r="O200" s="8">
        <v>0</v>
      </c>
      <c r="P200" s="8">
        <v>8000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245000</v>
      </c>
      <c r="W200" s="8">
        <v>0</v>
      </c>
      <c r="X200" s="8">
        <v>0</v>
      </c>
      <c r="Y200" s="8">
        <v>0</v>
      </c>
      <c r="Z200" s="8">
        <v>68000</v>
      </c>
      <c r="AA200" s="8">
        <v>0</v>
      </c>
      <c r="AB200" s="8">
        <v>0</v>
      </c>
      <c r="AC200" s="8">
        <v>0</v>
      </c>
      <c r="AD200" s="8">
        <v>0</v>
      </c>
      <c r="AE200" s="8">
        <v>0</v>
      </c>
      <c r="AF200" s="8">
        <v>0</v>
      </c>
      <c r="AG200" s="8">
        <v>0</v>
      </c>
      <c r="AH200" s="8">
        <v>0</v>
      </c>
      <c r="AI200" s="8">
        <v>0</v>
      </c>
      <c r="AJ200" s="8">
        <v>0</v>
      </c>
      <c r="AK200" s="8">
        <v>0</v>
      </c>
      <c r="AL200" s="8">
        <v>0</v>
      </c>
      <c r="AM200" s="8">
        <v>0</v>
      </c>
      <c r="AN200" s="8">
        <v>0</v>
      </c>
      <c r="AO200" s="8">
        <v>0</v>
      </c>
      <c r="AP200" s="8">
        <v>0</v>
      </c>
      <c r="AQ200" s="8">
        <v>0</v>
      </c>
      <c r="AR200" s="8">
        <v>0</v>
      </c>
      <c r="AS200" s="8">
        <v>0</v>
      </c>
      <c r="AT200" s="8">
        <v>28000</v>
      </c>
      <c r="AU200" s="8">
        <v>0</v>
      </c>
      <c r="AV200" s="8">
        <v>0</v>
      </c>
      <c r="AW200" s="8">
        <v>0</v>
      </c>
      <c r="AX200" s="8">
        <v>0</v>
      </c>
      <c r="AY200" s="8">
        <v>22000</v>
      </c>
      <c r="AZ200" s="8">
        <v>0</v>
      </c>
      <c r="BA200" s="8">
        <v>0</v>
      </c>
      <c r="BB200" s="8">
        <v>0</v>
      </c>
      <c r="BC200" s="8">
        <v>0</v>
      </c>
      <c r="BD200" s="8">
        <v>0</v>
      </c>
      <c r="BE200" s="8">
        <v>0</v>
      </c>
      <c r="BF200" s="8">
        <v>0</v>
      </c>
      <c r="BG200" s="8">
        <v>0</v>
      </c>
      <c r="BH200" s="8">
        <v>0</v>
      </c>
      <c r="BI200" s="8">
        <v>0</v>
      </c>
      <c r="BJ200" s="8">
        <v>0</v>
      </c>
      <c r="BK200" s="8">
        <v>0</v>
      </c>
      <c r="BL200" s="8">
        <v>0</v>
      </c>
      <c r="BM200" s="8">
        <v>0</v>
      </c>
      <c r="BN200" s="8">
        <v>0</v>
      </c>
      <c r="BO200" s="8">
        <v>0</v>
      </c>
      <c r="BP200" s="8">
        <v>0</v>
      </c>
      <c r="BQ200" s="8">
        <v>0</v>
      </c>
      <c r="BR200" s="8">
        <v>0</v>
      </c>
      <c r="BS200" s="8">
        <v>0</v>
      </c>
      <c r="BT200" s="8">
        <v>0</v>
      </c>
      <c r="BU200" s="8">
        <v>7626231.2300000004</v>
      </c>
      <c r="BV200" s="8">
        <v>0</v>
      </c>
      <c r="BW200" s="8">
        <v>0</v>
      </c>
      <c r="BX200" s="8">
        <v>0</v>
      </c>
      <c r="BY200" s="8">
        <v>0</v>
      </c>
      <c r="BZ200" s="8">
        <v>0</v>
      </c>
      <c r="CA200" s="8">
        <v>0</v>
      </c>
      <c r="CB200" s="8">
        <v>0</v>
      </c>
      <c r="CC200" s="8">
        <v>0</v>
      </c>
      <c r="CD200" s="8">
        <v>0</v>
      </c>
      <c r="CE200" s="8">
        <v>0</v>
      </c>
      <c r="CF200" s="8">
        <v>0</v>
      </c>
      <c r="CG200" s="8">
        <v>0</v>
      </c>
      <c r="CH200" s="8">
        <v>0</v>
      </c>
      <c r="CI200" s="8">
        <v>0</v>
      </c>
      <c r="CJ200" s="8">
        <v>0</v>
      </c>
      <c r="CK200" s="8">
        <v>0</v>
      </c>
      <c r="CL200" s="8">
        <v>0</v>
      </c>
      <c r="CM200" s="8">
        <v>0</v>
      </c>
      <c r="CN200" s="8">
        <v>0</v>
      </c>
      <c r="CO200" s="8">
        <v>0</v>
      </c>
      <c r="CP200" s="8">
        <v>0</v>
      </c>
      <c r="CQ200" s="8">
        <f t="shared" si="41"/>
        <v>8956002.8900000006</v>
      </c>
      <c r="CR200" s="8" t="s">
        <v>298</v>
      </c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</row>
    <row r="201" spans="1:108" ht="13.5" x14ac:dyDescent="0.25">
      <c r="A201" s="7" t="s">
        <v>300</v>
      </c>
      <c r="B201" s="8" t="s">
        <v>301</v>
      </c>
      <c r="C201" s="8">
        <v>426723.31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180000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v>0</v>
      </c>
      <c r="AC201" s="8">
        <v>45000</v>
      </c>
      <c r="AD201" s="8">
        <v>0</v>
      </c>
      <c r="AE201" s="8">
        <v>0</v>
      </c>
      <c r="AF201" s="8">
        <v>0</v>
      </c>
      <c r="AG201" s="8">
        <v>0</v>
      </c>
      <c r="AH201" s="8">
        <v>0</v>
      </c>
      <c r="AI201" s="8">
        <v>0</v>
      </c>
      <c r="AJ201" s="8">
        <v>0</v>
      </c>
      <c r="AK201" s="8">
        <v>0</v>
      </c>
      <c r="AL201" s="8">
        <v>0</v>
      </c>
      <c r="AM201" s="8">
        <v>0</v>
      </c>
      <c r="AN201" s="8">
        <v>0</v>
      </c>
      <c r="AO201" s="8">
        <v>0</v>
      </c>
      <c r="AP201" s="8">
        <v>0</v>
      </c>
      <c r="AQ201" s="8">
        <v>0</v>
      </c>
      <c r="AR201" s="8">
        <v>0</v>
      </c>
      <c r="AS201" s="8">
        <v>0</v>
      </c>
      <c r="AT201" s="8">
        <v>5000</v>
      </c>
      <c r="AU201" s="8">
        <v>20000</v>
      </c>
      <c r="AV201" s="8">
        <v>0</v>
      </c>
      <c r="AW201" s="8">
        <v>0</v>
      </c>
      <c r="AX201" s="8">
        <v>0</v>
      </c>
      <c r="AY201" s="8">
        <v>0</v>
      </c>
      <c r="AZ201" s="8">
        <v>0</v>
      </c>
      <c r="BA201" s="8">
        <v>0</v>
      </c>
      <c r="BB201" s="8">
        <v>0</v>
      </c>
      <c r="BC201" s="8">
        <v>0</v>
      </c>
      <c r="BD201" s="8">
        <v>0</v>
      </c>
      <c r="BE201" s="8">
        <v>0</v>
      </c>
      <c r="BF201" s="8">
        <v>0</v>
      </c>
      <c r="BG201" s="8">
        <v>0</v>
      </c>
      <c r="BH201" s="8">
        <v>0</v>
      </c>
      <c r="BI201" s="8">
        <v>0</v>
      </c>
      <c r="BJ201" s="8">
        <v>0</v>
      </c>
      <c r="BK201" s="8">
        <v>0</v>
      </c>
      <c r="BL201" s="8">
        <v>0</v>
      </c>
      <c r="BM201" s="8">
        <v>0</v>
      </c>
      <c r="BN201" s="8">
        <v>0</v>
      </c>
      <c r="BO201" s="8">
        <v>0</v>
      </c>
      <c r="BP201" s="8">
        <v>0</v>
      </c>
      <c r="BQ201" s="8">
        <v>0</v>
      </c>
      <c r="BR201" s="8">
        <v>0</v>
      </c>
      <c r="BS201" s="8">
        <v>0</v>
      </c>
      <c r="BT201" s="8">
        <v>0</v>
      </c>
      <c r="BU201" s="8">
        <v>0</v>
      </c>
      <c r="BV201" s="8">
        <v>0</v>
      </c>
      <c r="BW201" s="8">
        <v>0</v>
      </c>
      <c r="BX201" s="8">
        <v>0</v>
      </c>
      <c r="BY201" s="8">
        <v>0</v>
      </c>
      <c r="BZ201" s="8">
        <v>0</v>
      </c>
      <c r="CA201" s="8">
        <v>0</v>
      </c>
      <c r="CB201" s="8">
        <v>0</v>
      </c>
      <c r="CC201" s="8">
        <v>0</v>
      </c>
      <c r="CD201" s="8">
        <v>0</v>
      </c>
      <c r="CE201" s="8">
        <v>0</v>
      </c>
      <c r="CF201" s="8">
        <v>0</v>
      </c>
      <c r="CG201" s="8">
        <v>0</v>
      </c>
      <c r="CH201" s="8">
        <v>0</v>
      </c>
      <c r="CI201" s="8">
        <v>0</v>
      </c>
      <c r="CJ201" s="8">
        <v>0</v>
      </c>
      <c r="CK201" s="8">
        <v>0</v>
      </c>
      <c r="CL201" s="8">
        <v>0</v>
      </c>
      <c r="CM201" s="8">
        <v>0</v>
      </c>
      <c r="CN201" s="8">
        <v>0</v>
      </c>
      <c r="CO201" s="8">
        <v>0</v>
      </c>
      <c r="CP201" s="8">
        <v>0</v>
      </c>
      <c r="CQ201" s="8">
        <f t="shared" si="41"/>
        <v>676723.31</v>
      </c>
      <c r="CR201" s="8" t="s">
        <v>300</v>
      </c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</row>
    <row r="202" spans="1:108" ht="13.5" x14ac:dyDescent="0.25">
      <c r="A202" s="7" t="s">
        <v>302</v>
      </c>
      <c r="B202" s="8" t="s">
        <v>303</v>
      </c>
      <c r="C202" s="8">
        <v>3260618.63</v>
      </c>
      <c r="D202" s="8">
        <v>0</v>
      </c>
      <c r="E202" s="8">
        <v>65000</v>
      </c>
      <c r="F202" s="8">
        <v>16790439.210000001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2000</v>
      </c>
      <c r="M202" s="8">
        <v>0</v>
      </c>
      <c r="N202" s="8">
        <v>5000</v>
      </c>
      <c r="O202" s="8">
        <v>0</v>
      </c>
      <c r="P202" s="8">
        <v>305000</v>
      </c>
      <c r="Q202" s="8">
        <v>0</v>
      </c>
      <c r="R202" s="8">
        <v>22500</v>
      </c>
      <c r="S202" s="8">
        <v>0</v>
      </c>
      <c r="T202" s="8">
        <v>50000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210000</v>
      </c>
      <c r="AA202" s="8">
        <v>0</v>
      </c>
      <c r="AB202" s="8">
        <v>0</v>
      </c>
      <c r="AC202" s="8">
        <v>60000</v>
      </c>
      <c r="AD202" s="8">
        <v>8500</v>
      </c>
      <c r="AE202" s="8">
        <v>3000</v>
      </c>
      <c r="AF202" s="8">
        <v>0</v>
      </c>
      <c r="AG202" s="8">
        <v>0</v>
      </c>
      <c r="AH202" s="8">
        <v>0</v>
      </c>
      <c r="AI202" s="8">
        <v>0</v>
      </c>
      <c r="AJ202" s="8">
        <v>0</v>
      </c>
      <c r="AK202" s="8">
        <v>0</v>
      </c>
      <c r="AL202" s="8">
        <v>0</v>
      </c>
      <c r="AM202" s="8">
        <v>0</v>
      </c>
      <c r="AN202" s="8">
        <v>0</v>
      </c>
      <c r="AO202" s="8">
        <v>0</v>
      </c>
      <c r="AP202" s="8">
        <v>500000</v>
      </c>
      <c r="AQ202" s="8">
        <v>0</v>
      </c>
      <c r="AR202" s="8">
        <v>0</v>
      </c>
      <c r="AS202" s="8">
        <v>0</v>
      </c>
      <c r="AT202" s="8">
        <v>119900</v>
      </c>
      <c r="AU202" s="8">
        <v>50000</v>
      </c>
      <c r="AV202" s="8">
        <v>20500</v>
      </c>
      <c r="AW202" s="8">
        <v>0</v>
      </c>
      <c r="AX202" s="8">
        <v>0</v>
      </c>
      <c r="AY202" s="8">
        <v>48600</v>
      </c>
      <c r="AZ202" s="8">
        <v>0</v>
      </c>
      <c r="BA202" s="8">
        <v>0</v>
      </c>
      <c r="BB202" s="8">
        <v>0</v>
      </c>
      <c r="BC202" s="8">
        <v>0</v>
      </c>
      <c r="BD202" s="8">
        <v>375000</v>
      </c>
      <c r="BE202" s="8">
        <v>0</v>
      </c>
      <c r="BF202" s="8">
        <v>0</v>
      </c>
      <c r="BG202" s="8">
        <v>0</v>
      </c>
      <c r="BH202" s="8">
        <v>0</v>
      </c>
      <c r="BI202" s="8">
        <v>0</v>
      </c>
      <c r="BJ202" s="8">
        <v>0</v>
      </c>
      <c r="BK202" s="8">
        <v>0</v>
      </c>
      <c r="BL202" s="8">
        <v>0</v>
      </c>
      <c r="BM202" s="8">
        <v>0</v>
      </c>
      <c r="BN202" s="8">
        <v>0</v>
      </c>
      <c r="BO202" s="8">
        <v>0</v>
      </c>
      <c r="BP202" s="8">
        <v>0</v>
      </c>
      <c r="BQ202" s="8">
        <v>0</v>
      </c>
      <c r="BR202" s="8">
        <v>0</v>
      </c>
      <c r="BS202" s="8">
        <v>0</v>
      </c>
      <c r="BT202" s="8">
        <v>0</v>
      </c>
      <c r="BU202" s="8">
        <v>0</v>
      </c>
      <c r="BV202" s="8">
        <v>0</v>
      </c>
      <c r="BW202" s="8">
        <v>0</v>
      </c>
      <c r="BX202" s="8">
        <v>0</v>
      </c>
      <c r="BY202" s="8">
        <v>0</v>
      </c>
      <c r="BZ202" s="8">
        <v>0</v>
      </c>
      <c r="CA202" s="8">
        <v>0</v>
      </c>
      <c r="CB202" s="8">
        <v>0</v>
      </c>
      <c r="CC202" s="8">
        <v>0</v>
      </c>
      <c r="CD202" s="8">
        <v>0</v>
      </c>
      <c r="CE202" s="8">
        <v>0</v>
      </c>
      <c r="CF202" s="8">
        <v>0</v>
      </c>
      <c r="CG202" s="8">
        <v>0</v>
      </c>
      <c r="CH202" s="8">
        <v>0</v>
      </c>
      <c r="CI202" s="8">
        <v>0</v>
      </c>
      <c r="CJ202" s="8">
        <v>0</v>
      </c>
      <c r="CK202" s="8">
        <v>0</v>
      </c>
      <c r="CL202" s="8">
        <v>0</v>
      </c>
      <c r="CM202" s="8">
        <v>0</v>
      </c>
      <c r="CN202" s="8">
        <v>0</v>
      </c>
      <c r="CO202" s="8">
        <v>0</v>
      </c>
      <c r="CP202" s="8">
        <v>0</v>
      </c>
      <c r="CQ202" s="8">
        <f t="shared" si="41"/>
        <v>21896057.84</v>
      </c>
      <c r="CR202" s="8" t="s">
        <v>302</v>
      </c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</row>
    <row r="203" spans="1:108" ht="13.5" x14ac:dyDescent="0.25">
      <c r="A203" s="7" t="s">
        <v>304</v>
      </c>
      <c r="B203" s="8" t="s">
        <v>305</v>
      </c>
      <c r="C203" s="8">
        <v>2163782.5099999998</v>
      </c>
      <c r="D203" s="8">
        <v>0</v>
      </c>
      <c r="E203" s="8">
        <v>0</v>
      </c>
      <c r="F203" s="8">
        <v>0</v>
      </c>
      <c r="G203" s="8">
        <v>0</v>
      </c>
      <c r="H203" s="8">
        <v>303837.65999999997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130000</v>
      </c>
      <c r="Q203" s="8">
        <v>0</v>
      </c>
      <c r="R203" s="8">
        <v>0</v>
      </c>
      <c r="S203" s="8">
        <v>0</v>
      </c>
      <c r="T203" s="8">
        <v>250000</v>
      </c>
      <c r="U203" s="8">
        <v>12000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v>238000</v>
      </c>
      <c r="AD203" s="8">
        <v>10000</v>
      </c>
      <c r="AE203" s="8">
        <v>0</v>
      </c>
      <c r="AF203" s="8">
        <v>0</v>
      </c>
      <c r="AG203" s="8">
        <v>0</v>
      </c>
      <c r="AH203" s="8">
        <v>0</v>
      </c>
      <c r="AI203" s="8">
        <v>0</v>
      </c>
      <c r="AJ203" s="8">
        <v>0</v>
      </c>
      <c r="AK203" s="8">
        <v>0</v>
      </c>
      <c r="AL203" s="8">
        <v>0</v>
      </c>
      <c r="AM203" s="8">
        <v>0</v>
      </c>
      <c r="AN203" s="8">
        <v>1714285.71</v>
      </c>
      <c r="AO203" s="8">
        <v>0</v>
      </c>
      <c r="AP203" s="8">
        <v>0</v>
      </c>
      <c r="AQ203" s="8">
        <v>0</v>
      </c>
      <c r="AR203" s="8">
        <v>0</v>
      </c>
      <c r="AS203" s="8">
        <v>0</v>
      </c>
      <c r="AT203" s="8">
        <v>119000</v>
      </c>
      <c r="AU203" s="8">
        <v>0</v>
      </c>
      <c r="AV203" s="8">
        <v>74000</v>
      </c>
      <c r="AW203" s="8">
        <v>25076.41</v>
      </c>
      <c r="AX203" s="8">
        <v>0</v>
      </c>
      <c r="AY203" s="8">
        <v>4000</v>
      </c>
      <c r="AZ203" s="8">
        <v>0</v>
      </c>
      <c r="BA203" s="8">
        <v>0</v>
      </c>
      <c r="BB203" s="8">
        <v>0</v>
      </c>
      <c r="BC203" s="8">
        <v>0</v>
      </c>
      <c r="BD203" s="8">
        <v>0</v>
      </c>
      <c r="BE203" s="8">
        <v>0</v>
      </c>
      <c r="BF203" s="8">
        <v>0</v>
      </c>
      <c r="BG203" s="8">
        <v>13275092.470000001</v>
      </c>
      <c r="BH203" s="8">
        <v>0</v>
      </c>
      <c r="BI203" s="8">
        <v>0</v>
      </c>
      <c r="BJ203" s="8">
        <v>0</v>
      </c>
      <c r="BK203" s="8">
        <v>0</v>
      </c>
      <c r="BL203" s="8">
        <v>0</v>
      </c>
      <c r="BM203" s="8">
        <v>0</v>
      </c>
      <c r="BN203" s="8">
        <v>0</v>
      </c>
      <c r="BO203" s="8">
        <v>0</v>
      </c>
      <c r="BP203" s="8">
        <v>0</v>
      </c>
      <c r="BQ203" s="8">
        <v>0</v>
      </c>
      <c r="BR203" s="8">
        <v>0</v>
      </c>
      <c r="BS203" s="8">
        <v>0</v>
      </c>
      <c r="BT203" s="8">
        <v>0</v>
      </c>
      <c r="BU203" s="8">
        <v>0</v>
      </c>
      <c r="BV203" s="8">
        <v>0</v>
      </c>
      <c r="BW203" s="8">
        <v>0</v>
      </c>
      <c r="BX203" s="8">
        <v>0</v>
      </c>
      <c r="BY203" s="8">
        <v>0</v>
      </c>
      <c r="BZ203" s="8">
        <v>0</v>
      </c>
      <c r="CA203" s="8">
        <v>0</v>
      </c>
      <c r="CB203" s="8">
        <v>0</v>
      </c>
      <c r="CC203" s="8">
        <v>0</v>
      </c>
      <c r="CD203" s="8">
        <v>0</v>
      </c>
      <c r="CE203" s="8">
        <v>0</v>
      </c>
      <c r="CF203" s="8">
        <v>0</v>
      </c>
      <c r="CG203" s="8">
        <v>0</v>
      </c>
      <c r="CH203" s="8">
        <v>0</v>
      </c>
      <c r="CI203" s="8">
        <v>0</v>
      </c>
      <c r="CJ203" s="8">
        <v>0</v>
      </c>
      <c r="CK203" s="8">
        <v>0</v>
      </c>
      <c r="CL203" s="8">
        <v>0</v>
      </c>
      <c r="CM203" s="8">
        <v>0</v>
      </c>
      <c r="CN203" s="8">
        <v>0</v>
      </c>
      <c r="CO203" s="8">
        <v>0</v>
      </c>
      <c r="CP203" s="8">
        <v>0</v>
      </c>
      <c r="CQ203" s="8">
        <f t="shared" si="41"/>
        <v>18319074.760000002</v>
      </c>
      <c r="CR203" s="8" t="s">
        <v>304</v>
      </c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</row>
    <row r="204" spans="1:108" ht="13.5" x14ac:dyDescent="0.25">
      <c r="A204" s="7" t="s">
        <v>306</v>
      </c>
      <c r="B204" s="8" t="s">
        <v>307</v>
      </c>
      <c r="C204" s="8">
        <v>1337604.1399999999</v>
      </c>
      <c r="D204" s="8">
        <v>16618021.869999999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5000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10000</v>
      </c>
      <c r="U204" s="8">
        <v>0</v>
      </c>
      <c r="V204" s="8">
        <v>0</v>
      </c>
      <c r="W204" s="8">
        <v>2500000</v>
      </c>
      <c r="X204" s="8">
        <v>0</v>
      </c>
      <c r="Y204" s="8">
        <v>77864494.010000005</v>
      </c>
      <c r="Z204" s="8">
        <v>0</v>
      </c>
      <c r="AA204" s="8">
        <v>0</v>
      </c>
      <c r="AB204" s="8">
        <v>0</v>
      </c>
      <c r="AC204" s="8">
        <v>0</v>
      </c>
      <c r="AD204" s="8">
        <v>0</v>
      </c>
      <c r="AE204" s="8">
        <v>200000</v>
      </c>
      <c r="AF204" s="8">
        <v>0</v>
      </c>
      <c r="AG204" s="8">
        <v>0</v>
      </c>
      <c r="AH204" s="8">
        <v>0</v>
      </c>
      <c r="AI204" s="8">
        <v>406928.57</v>
      </c>
      <c r="AJ204" s="8">
        <v>0</v>
      </c>
      <c r="AK204" s="8">
        <v>0</v>
      </c>
      <c r="AL204" s="8">
        <v>0</v>
      </c>
      <c r="AM204" s="8">
        <v>0</v>
      </c>
      <c r="AN204" s="8">
        <v>0</v>
      </c>
      <c r="AO204" s="8">
        <v>0</v>
      </c>
      <c r="AP204" s="8">
        <v>0</v>
      </c>
      <c r="AQ204" s="8">
        <v>0</v>
      </c>
      <c r="AR204" s="8">
        <v>0</v>
      </c>
      <c r="AS204" s="8">
        <v>0</v>
      </c>
      <c r="AT204" s="8">
        <v>55000</v>
      </c>
      <c r="AU204" s="8">
        <v>5000</v>
      </c>
      <c r="AV204" s="8">
        <v>5000</v>
      </c>
      <c r="AW204" s="8">
        <v>0</v>
      </c>
      <c r="AX204" s="8">
        <v>0</v>
      </c>
      <c r="AY204" s="8">
        <v>15000</v>
      </c>
      <c r="AZ204" s="8">
        <v>0</v>
      </c>
      <c r="BA204" s="8">
        <v>0</v>
      </c>
      <c r="BB204" s="8">
        <v>10000</v>
      </c>
      <c r="BC204" s="8">
        <v>0</v>
      </c>
      <c r="BD204" s="8">
        <v>250000</v>
      </c>
      <c r="BE204" s="8">
        <v>0</v>
      </c>
      <c r="BF204" s="8">
        <v>0</v>
      </c>
      <c r="BG204" s="8">
        <v>0</v>
      </c>
      <c r="BH204" s="8">
        <v>0</v>
      </c>
      <c r="BI204" s="8">
        <v>0</v>
      </c>
      <c r="BJ204" s="8">
        <v>0</v>
      </c>
      <c r="BK204" s="8">
        <v>0</v>
      </c>
      <c r="BL204" s="8">
        <v>0</v>
      </c>
      <c r="BM204" s="8">
        <v>0</v>
      </c>
      <c r="BN204" s="8">
        <v>0</v>
      </c>
      <c r="BO204" s="8">
        <v>0</v>
      </c>
      <c r="BP204" s="8">
        <v>0</v>
      </c>
      <c r="BQ204" s="8">
        <v>0</v>
      </c>
      <c r="BR204" s="8">
        <v>0</v>
      </c>
      <c r="BS204" s="8">
        <v>0</v>
      </c>
      <c r="BT204" s="8">
        <v>0</v>
      </c>
      <c r="BU204" s="8">
        <v>0</v>
      </c>
      <c r="BV204" s="8">
        <v>0</v>
      </c>
      <c r="BW204" s="8">
        <v>0</v>
      </c>
      <c r="BX204" s="8">
        <v>0</v>
      </c>
      <c r="BY204" s="8">
        <v>0</v>
      </c>
      <c r="BZ204" s="8">
        <v>0</v>
      </c>
      <c r="CA204" s="8">
        <v>0</v>
      </c>
      <c r="CB204" s="8">
        <v>0</v>
      </c>
      <c r="CC204" s="8">
        <v>0</v>
      </c>
      <c r="CD204" s="8">
        <v>0</v>
      </c>
      <c r="CE204" s="8">
        <v>0</v>
      </c>
      <c r="CF204" s="8">
        <v>0</v>
      </c>
      <c r="CG204" s="8">
        <v>0</v>
      </c>
      <c r="CH204" s="8">
        <v>0</v>
      </c>
      <c r="CI204" s="8">
        <v>0</v>
      </c>
      <c r="CJ204" s="8">
        <v>0</v>
      </c>
      <c r="CK204" s="8">
        <v>0</v>
      </c>
      <c r="CL204" s="8">
        <v>0</v>
      </c>
      <c r="CM204" s="8">
        <v>0</v>
      </c>
      <c r="CN204" s="8">
        <v>0</v>
      </c>
      <c r="CO204" s="8">
        <v>0</v>
      </c>
      <c r="CP204" s="8">
        <v>0</v>
      </c>
      <c r="CQ204" s="8">
        <f t="shared" si="41"/>
        <v>99282048.590000004</v>
      </c>
      <c r="CR204" s="8" t="s">
        <v>306</v>
      </c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</row>
    <row r="205" spans="1:108" ht="13.5" x14ac:dyDescent="0.25">
      <c r="A205" s="7" t="s">
        <v>308</v>
      </c>
      <c r="B205" s="8" t="s">
        <v>309</v>
      </c>
      <c r="C205" s="8">
        <v>5034898.5199999996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1000</v>
      </c>
      <c r="M205" s="8">
        <v>0</v>
      </c>
      <c r="N205" s="8">
        <v>0</v>
      </c>
      <c r="O205" s="8">
        <v>0</v>
      </c>
      <c r="P205" s="8">
        <v>24950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2554409.52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8">
        <v>0</v>
      </c>
      <c r="AC205" s="8">
        <v>0</v>
      </c>
      <c r="AD205" s="8">
        <v>0</v>
      </c>
      <c r="AE205" s="8">
        <v>0</v>
      </c>
      <c r="AF205" s="8">
        <v>0</v>
      </c>
      <c r="AG205" s="8">
        <v>0</v>
      </c>
      <c r="AH205" s="8">
        <v>0</v>
      </c>
      <c r="AI205" s="8">
        <v>0</v>
      </c>
      <c r="AJ205" s="8">
        <v>0</v>
      </c>
      <c r="AK205" s="8">
        <v>0</v>
      </c>
      <c r="AL205" s="8">
        <v>0</v>
      </c>
      <c r="AM205" s="8">
        <v>0</v>
      </c>
      <c r="AN205" s="8">
        <v>0</v>
      </c>
      <c r="AO205" s="8">
        <v>0</v>
      </c>
      <c r="AP205" s="8">
        <v>0</v>
      </c>
      <c r="AQ205" s="8">
        <v>0</v>
      </c>
      <c r="AR205" s="8">
        <v>0</v>
      </c>
      <c r="AS205" s="8">
        <v>0</v>
      </c>
      <c r="AT205" s="8">
        <v>7000</v>
      </c>
      <c r="AU205" s="8">
        <v>0</v>
      </c>
      <c r="AV205" s="8">
        <v>13750</v>
      </c>
      <c r="AW205" s="8">
        <v>0</v>
      </c>
      <c r="AX205" s="8">
        <v>0</v>
      </c>
      <c r="AY205" s="8">
        <v>27700</v>
      </c>
      <c r="AZ205" s="8">
        <v>0</v>
      </c>
      <c r="BA205" s="8">
        <v>0</v>
      </c>
      <c r="BB205" s="8">
        <v>0</v>
      </c>
      <c r="BC205" s="8">
        <v>0</v>
      </c>
      <c r="BD205" s="8">
        <v>0</v>
      </c>
      <c r="BE205" s="8">
        <v>0</v>
      </c>
      <c r="BF205" s="8">
        <v>0</v>
      </c>
      <c r="BG205" s="8">
        <v>0</v>
      </c>
      <c r="BH205" s="8">
        <v>0</v>
      </c>
      <c r="BI205" s="8">
        <v>0</v>
      </c>
      <c r="BJ205" s="8">
        <v>0</v>
      </c>
      <c r="BK205" s="8">
        <v>0</v>
      </c>
      <c r="BL205" s="8">
        <v>0</v>
      </c>
      <c r="BM205" s="8">
        <v>0</v>
      </c>
      <c r="BN205" s="8">
        <v>0</v>
      </c>
      <c r="BO205" s="8">
        <v>0</v>
      </c>
      <c r="BP205" s="8">
        <v>0</v>
      </c>
      <c r="BQ205" s="8">
        <v>0</v>
      </c>
      <c r="BR205" s="8">
        <v>3927322.22</v>
      </c>
      <c r="BS205" s="8">
        <v>0</v>
      </c>
      <c r="BT205" s="8">
        <v>0</v>
      </c>
      <c r="BU205" s="8">
        <v>0</v>
      </c>
      <c r="BV205" s="8">
        <v>0</v>
      </c>
      <c r="BW205" s="8">
        <v>0</v>
      </c>
      <c r="BX205" s="8">
        <v>0</v>
      </c>
      <c r="BY205" s="8">
        <v>0</v>
      </c>
      <c r="BZ205" s="8">
        <v>0</v>
      </c>
      <c r="CA205" s="8">
        <v>0</v>
      </c>
      <c r="CB205" s="8">
        <v>0</v>
      </c>
      <c r="CC205" s="8">
        <v>0</v>
      </c>
      <c r="CD205" s="8">
        <v>0</v>
      </c>
      <c r="CE205" s="8">
        <v>0</v>
      </c>
      <c r="CF205" s="8">
        <v>0</v>
      </c>
      <c r="CG205" s="8">
        <v>0</v>
      </c>
      <c r="CH205" s="8">
        <v>0</v>
      </c>
      <c r="CI205" s="8">
        <v>0</v>
      </c>
      <c r="CJ205" s="8">
        <v>0</v>
      </c>
      <c r="CK205" s="8">
        <v>0</v>
      </c>
      <c r="CL205" s="8">
        <v>0</v>
      </c>
      <c r="CM205" s="8">
        <v>0</v>
      </c>
      <c r="CN205" s="8">
        <v>0</v>
      </c>
      <c r="CO205" s="8">
        <v>0</v>
      </c>
      <c r="CP205" s="8">
        <v>0</v>
      </c>
      <c r="CQ205" s="8">
        <f t="shared" si="41"/>
        <v>11591030.26</v>
      </c>
      <c r="CR205" s="8" t="s">
        <v>308</v>
      </c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</row>
    <row r="206" spans="1:108" ht="13.5" x14ac:dyDescent="0.25">
      <c r="A206" s="7" t="s">
        <v>310</v>
      </c>
      <c r="B206" s="8" t="s">
        <v>311</v>
      </c>
      <c r="C206" s="8">
        <v>2144636.41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10000</v>
      </c>
      <c r="M206" s="8">
        <v>0</v>
      </c>
      <c r="N206" s="8">
        <v>0</v>
      </c>
      <c r="O206" s="8">
        <v>0</v>
      </c>
      <c r="P206" s="8">
        <v>10000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990000</v>
      </c>
      <c r="AA206" s="8">
        <v>0</v>
      </c>
      <c r="AB206" s="8">
        <v>0</v>
      </c>
      <c r="AC206" s="8">
        <v>30000</v>
      </c>
      <c r="AD206" s="8">
        <v>0</v>
      </c>
      <c r="AE206" s="8">
        <v>735000</v>
      </c>
      <c r="AF206" s="8">
        <v>0</v>
      </c>
      <c r="AG206" s="8">
        <v>0</v>
      </c>
      <c r="AH206" s="8">
        <v>540000</v>
      </c>
      <c r="AI206" s="8">
        <v>0</v>
      </c>
      <c r="AJ206" s="8">
        <v>0</v>
      </c>
      <c r="AK206" s="8">
        <v>0</v>
      </c>
      <c r="AL206" s="8">
        <v>0</v>
      </c>
      <c r="AM206" s="8">
        <v>0</v>
      </c>
      <c r="AN206" s="8">
        <v>0</v>
      </c>
      <c r="AO206" s="8">
        <v>0</v>
      </c>
      <c r="AP206" s="8">
        <v>0</v>
      </c>
      <c r="AQ206" s="8">
        <v>0</v>
      </c>
      <c r="AR206" s="8">
        <v>0</v>
      </c>
      <c r="AS206" s="8">
        <v>0</v>
      </c>
      <c r="AT206" s="8">
        <v>60000</v>
      </c>
      <c r="AU206" s="8">
        <v>20000</v>
      </c>
      <c r="AV206" s="8">
        <v>10000</v>
      </c>
      <c r="AW206" s="8">
        <v>0</v>
      </c>
      <c r="AX206" s="8">
        <v>0</v>
      </c>
      <c r="AY206" s="8">
        <v>0</v>
      </c>
      <c r="AZ206" s="8">
        <v>0</v>
      </c>
      <c r="BA206" s="8">
        <v>0</v>
      </c>
      <c r="BB206" s="8">
        <v>0</v>
      </c>
      <c r="BC206" s="8">
        <v>0</v>
      </c>
      <c r="BD206" s="8">
        <v>0</v>
      </c>
      <c r="BE206" s="8">
        <v>0</v>
      </c>
      <c r="BF206" s="8">
        <v>0</v>
      </c>
      <c r="BG206" s="8">
        <v>0</v>
      </c>
      <c r="BH206" s="8">
        <v>0</v>
      </c>
      <c r="BI206" s="8">
        <v>0</v>
      </c>
      <c r="BJ206" s="8">
        <v>0</v>
      </c>
      <c r="BK206" s="8">
        <v>0</v>
      </c>
      <c r="BL206" s="8">
        <v>0</v>
      </c>
      <c r="BM206" s="8">
        <v>0</v>
      </c>
      <c r="BN206" s="8">
        <v>0</v>
      </c>
      <c r="BO206" s="8">
        <v>0</v>
      </c>
      <c r="BP206" s="8">
        <v>0</v>
      </c>
      <c r="BQ206" s="8">
        <v>0</v>
      </c>
      <c r="BR206" s="8">
        <v>0</v>
      </c>
      <c r="BS206" s="8">
        <v>0</v>
      </c>
      <c r="BT206" s="8">
        <v>0</v>
      </c>
      <c r="BU206" s="8">
        <v>0</v>
      </c>
      <c r="BV206" s="8">
        <v>0</v>
      </c>
      <c r="BW206" s="8">
        <v>0</v>
      </c>
      <c r="BX206" s="8">
        <v>0</v>
      </c>
      <c r="BY206" s="8">
        <v>0</v>
      </c>
      <c r="BZ206" s="8">
        <v>0</v>
      </c>
      <c r="CA206" s="8">
        <v>0</v>
      </c>
      <c r="CB206" s="8">
        <v>0</v>
      </c>
      <c r="CC206" s="8">
        <v>0</v>
      </c>
      <c r="CD206" s="8">
        <v>0</v>
      </c>
      <c r="CE206" s="8">
        <v>0</v>
      </c>
      <c r="CF206" s="8">
        <v>0</v>
      </c>
      <c r="CG206" s="8">
        <v>7909234.5300000003</v>
      </c>
      <c r="CH206" s="8">
        <v>0</v>
      </c>
      <c r="CI206" s="8">
        <v>0</v>
      </c>
      <c r="CJ206" s="8">
        <v>0</v>
      </c>
      <c r="CK206" s="8">
        <v>0</v>
      </c>
      <c r="CL206" s="8">
        <v>0</v>
      </c>
      <c r="CM206" s="8">
        <v>0</v>
      </c>
      <c r="CN206" s="8">
        <v>0</v>
      </c>
      <c r="CO206" s="8">
        <v>0</v>
      </c>
      <c r="CP206" s="8">
        <v>0</v>
      </c>
      <c r="CQ206" s="8">
        <f t="shared" si="41"/>
        <v>12458870.940000001</v>
      </c>
      <c r="CR206" s="8" t="s">
        <v>310</v>
      </c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</row>
    <row r="207" spans="1:108" ht="13.5" x14ac:dyDescent="0.25">
      <c r="A207" s="7" t="s">
        <v>83</v>
      </c>
      <c r="C207" s="7">
        <f>SUM(C196:C206)</f>
        <v>18791758.07</v>
      </c>
      <c r="D207" s="7">
        <f t="shared" ref="D207:L207" si="42">SUM(D196:D206)</f>
        <v>16618021.869999999</v>
      </c>
      <c r="E207" s="7">
        <f t="shared" si="42"/>
        <v>65000</v>
      </c>
      <c r="F207" s="7">
        <f t="shared" si="42"/>
        <v>16790439.210000001</v>
      </c>
      <c r="G207" s="7">
        <f t="shared" si="42"/>
        <v>0</v>
      </c>
      <c r="H207" s="7">
        <f t="shared" si="42"/>
        <v>303837.65999999997</v>
      </c>
      <c r="I207" s="7">
        <f t="shared" si="42"/>
        <v>0</v>
      </c>
      <c r="J207" s="7">
        <f t="shared" si="42"/>
        <v>0</v>
      </c>
      <c r="K207" s="7">
        <f t="shared" si="42"/>
        <v>0</v>
      </c>
      <c r="L207" s="7">
        <f t="shared" si="42"/>
        <v>287000</v>
      </c>
      <c r="M207" s="7">
        <f>SUM(M196:M206)</f>
        <v>0</v>
      </c>
      <c r="N207" s="7">
        <f t="shared" ref="N207" si="43">SUM(N196:N206)</f>
        <v>5000</v>
      </c>
      <c r="O207" s="7">
        <f>SUM(O196:O206)</f>
        <v>70000</v>
      </c>
      <c r="P207" s="7">
        <f t="shared" ref="P207:CC207" si="44">SUM(P196:P206)</f>
        <v>692950</v>
      </c>
      <c r="Q207" s="7">
        <f t="shared" si="44"/>
        <v>0</v>
      </c>
      <c r="R207" s="7">
        <f t="shared" si="44"/>
        <v>72500</v>
      </c>
      <c r="S207" s="7">
        <f t="shared" si="44"/>
        <v>20000</v>
      </c>
      <c r="T207" s="7">
        <f t="shared" si="44"/>
        <v>490000</v>
      </c>
      <c r="U207" s="7">
        <f t="shared" si="44"/>
        <v>22000</v>
      </c>
      <c r="V207" s="7">
        <f t="shared" si="44"/>
        <v>2799409.52</v>
      </c>
      <c r="W207" s="7">
        <f t="shared" si="44"/>
        <v>2500000</v>
      </c>
      <c r="X207" s="7">
        <f t="shared" si="44"/>
        <v>0</v>
      </c>
      <c r="Y207" s="7">
        <f t="shared" si="44"/>
        <v>77864494.010000005</v>
      </c>
      <c r="Z207" s="7">
        <f t="shared" si="44"/>
        <v>1418000</v>
      </c>
      <c r="AA207" s="7">
        <f t="shared" si="44"/>
        <v>0</v>
      </c>
      <c r="AB207" s="7">
        <f t="shared" si="44"/>
        <v>0</v>
      </c>
      <c r="AC207" s="7">
        <f t="shared" si="44"/>
        <v>373000</v>
      </c>
      <c r="AD207" s="7">
        <f t="shared" si="44"/>
        <v>18500</v>
      </c>
      <c r="AE207" s="7">
        <f t="shared" si="44"/>
        <v>938000</v>
      </c>
      <c r="AF207" s="7">
        <f t="shared" si="44"/>
        <v>0</v>
      </c>
      <c r="AG207" s="7">
        <f t="shared" si="44"/>
        <v>0</v>
      </c>
      <c r="AH207" s="7">
        <f t="shared" si="44"/>
        <v>540000</v>
      </c>
      <c r="AI207" s="7">
        <f t="shared" si="44"/>
        <v>406928.57</v>
      </c>
      <c r="AJ207" s="7">
        <f t="shared" si="44"/>
        <v>0</v>
      </c>
      <c r="AK207" s="7">
        <f t="shared" si="44"/>
        <v>0</v>
      </c>
      <c r="AL207" s="7">
        <f t="shared" si="44"/>
        <v>4500000</v>
      </c>
      <c r="AM207" s="7">
        <f t="shared" si="44"/>
        <v>0</v>
      </c>
      <c r="AN207" s="7">
        <f t="shared" si="44"/>
        <v>1714285.71</v>
      </c>
      <c r="AO207" s="7">
        <f t="shared" si="44"/>
        <v>0</v>
      </c>
      <c r="AP207" s="7">
        <f t="shared" si="44"/>
        <v>500000</v>
      </c>
      <c r="AQ207" s="7">
        <f t="shared" si="44"/>
        <v>0</v>
      </c>
      <c r="AR207" s="7">
        <f t="shared" si="44"/>
        <v>0</v>
      </c>
      <c r="AS207" s="7">
        <f t="shared" si="44"/>
        <v>0</v>
      </c>
      <c r="AT207" s="7">
        <f t="shared" si="44"/>
        <v>1028900</v>
      </c>
      <c r="AU207" s="7">
        <f t="shared" si="44"/>
        <v>95000</v>
      </c>
      <c r="AV207" s="7">
        <f t="shared" si="44"/>
        <v>123250</v>
      </c>
      <c r="AW207" s="7">
        <f t="shared" si="44"/>
        <v>25076.41</v>
      </c>
      <c r="AX207" s="7">
        <f t="shared" si="44"/>
        <v>0</v>
      </c>
      <c r="AY207" s="7">
        <f t="shared" si="44"/>
        <v>127300</v>
      </c>
      <c r="AZ207" s="7">
        <f t="shared" si="44"/>
        <v>0</v>
      </c>
      <c r="BA207" s="7">
        <f t="shared" si="44"/>
        <v>0</v>
      </c>
      <c r="BB207" s="7">
        <f t="shared" si="44"/>
        <v>10000</v>
      </c>
      <c r="BC207" s="7">
        <f t="shared" si="44"/>
        <v>0</v>
      </c>
      <c r="BD207" s="7">
        <f t="shared" si="44"/>
        <v>1160000</v>
      </c>
      <c r="BE207" s="7">
        <f t="shared" si="44"/>
        <v>0</v>
      </c>
      <c r="BF207" s="7">
        <f t="shared" si="44"/>
        <v>0</v>
      </c>
      <c r="BG207" s="7">
        <f t="shared" si="44"/>
        <v>13275092.470000001</v>
      </c>
      <c r="BH207" s="7">
        <f t="shared" si="44"/>
        <v>0</v>
      </c>
      <c r="BI207" s="7">
        <f t="shared" si="44"/>
        <v>0</v>
      </c>
      <c r="BJ207" s="7">
        <f t="shared" si="44"/>
        <v>0</v>
      </c>
      <c r="BK207" s="7">
        <f t="shared" si="44"/>
        <v>0</v>
      </c>
      <c r="BL207" s="7">
        <f t="shared" si="44"/>
        <v>0</v>
      </c>
      <c r="BM207" s="7">
        <f t="shared" si="44"/>
        <v>0</v>
      </c>
      <c r="BN207" s="7">
        <f t="shared" si="44"/>
        <v>0</v>
      </c>
      <c r="BO207" s="7">
        <f t="shared" si="44"/>
        <v>0</v>
      </c>
      <c r="BP207" s="7">
        <f t="shared" si="44"/>
        <v>0</v>
      </c>
      <c r="BQ207" s="7">
        <f t="shared" si="44"/>
        <v>0</v>
      </c>
      <c r="BR207" s="7">
        <f t="shared" si="44"/>
        <v>3927322.22</v>
      </c>
      <c r="BS207" s="7">
        <f t="shared" si="44"/>
        <v>0</v>
      </c>
      <c r="BT207" s="7">
        <f t="shared" si="44"/>
        <v>0</v>
      </c>
      <c r="BU207" s="7">
        <f t="shared" si="44"/>
        <v>7626231.2300000004</v>
      </c>
      <c r="BV207" s="7">
        <f t="shared" si="44"/>
        <v>0</v>
      </c>
      <c r="BW207" s="7">
        <f t="shared" si="44"/>
        <v>0</v>
      </c>
      <c r="BX207" s="7">
        <f t="shared" si="44"/>
        <v>0</v>
      </c>
      <c r="BY207" s="7">
        <f t="shared" si="44"/>
        <v>0</v>
      </c>
      <c r="BZ207" s="7">
        <f t="shared" si="44"/>
        <v>0</v>
      </c>
      <c r="CA207" s="7">
        <f t="shared" si="44"/>
        <v>0</v>
      </c>
      <c r="CB207" s="7">
        <f t="shared" si="44"/>
        <v>0</v>
      </c>
      <c r="CC207" s="7">
        <f t="shared" si="44"/>
        <v>0</v>
      </c>
      <c r="CD207" s="7">
        <f t="shared" ref="CD207:CQ207" si="45">SUM(CD196:CD206)</f>
        <v>0</v>
      </c>
      <c r="CE207" s="7">
        <f t="shared" si="45"/>
        <v>0</v>
      </c>
      <c r="CF207" s="7">
        <f t="shared" si="45"/>
        <v>0</v>
      </c>
      <c r="CG207" s="7">
        <f t="shared" si="45"/>
        <v>7909234.5300000003</v>
      </c>
      <c r="CH207" s="7">
        <f t="shared" si="45"/>
        <v>0</v>
      </c>
      <c r="CI207" s="7">
        <f t="shared" si="45"/>
        <v>0</v>
      </c>
      <c r="CJ207" s="7">
        <f t="shared" si="45"/>
        <v>0</v>
      </c>
      <c r="CK207" s="7">
        <f t="shared" si="45"/>
        <v>0</v>
      </c>
      <c r="CL207" s="7">
        <f t="shared" si="45"/>
        <v>0</v>
      </c>
      <c r="CM207" s="7">
        <f t="shared" si="45"/>
        <v>0</v>
      </c>
      <c r="CN207" s="7">
        <f t="shared" si="45"/>
        <v>0</v>
      </c>
      <c r="CO207" s="7">
        <f t="shared" si="45"/>
        <v>0</v>
      </c>
      <c r="CP207" s="7">
        <f t="shared" si="45"/>
        <v>0</v>
      </c>
      <c r="CQ207" s="7">
        <f t="shared" si="45"/>
        <v>183108531.47999999</v>
      </c>
      <c r="CR207" s="7" t="s">
        <v>83</v>
      </c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</row>
    <row r="208" spans="1:108" ht="13.5" x14ac:dyDescent="0.25">
      <c r="A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</row>
    <row r="209" spans="1:108" ht="13.5" x14ac:dyDescent="0.25">
      <c r="A209" s="7" t="s">
        <v>319</v>
      </c>
      <c r="B209" s="7"/>
      <c r="C209" s="7">
        <f>C121+C138+C155</f>
        <v>61635582.529999994</v>
      </c>
      <c r="D209" s="7">
        <f t="shared" ref="D209:BO209" si="46">D121+D138+D155</f>
        <v>55885875.009999998</v>
      </c>
      <c r="E209" s="7">
        <f t="shared" si="46"/>
        <v>611720</v>
      </c>
      <c r="F209" s="7">
        <f t="shared" si="46"/>
        <v>52745697.909999996</v>
      </c>
      <c r="G209" s="7">
        <f t="shared" si="46"/>
        <v>41000</v>
      </c>
      <c r="H209" s="7">
        <f t="shared" si="46"/>
        <v>458000</v>
      </c>
      <c r="I209" s="7">
        <f t="shared" si="46"/>
        <v>0</v>
      </c>
      <c r="J209" s="7">
        <f t="shared" si="46"/>
        <v>0</v>
      </c>
      <c r="K209" s="7">
        <f t="shared" si="46"/>
        <v>10000</v>
      </c>
      <c r="L209" s="7">
        <f t="shared" si="46"/>
        <v>125700</v>
      </c>
      <c r="M209" s="7">
        <f t="shared" si="46"/>
        <v>0</v>
      </c>
      <c r="N209" s="7">
        <f t="shared" si="46"/>
        <v>15000</v>
      </c>
      <c r="O209" s="7">
        <f t="shared" si="46"/>
        <v>6000</v>
      </c>
      <c r="P209" s="7">
        <f t="shared" si="46"/>
        <v>2025900</v>
      </c>
      <c r="Q209" s="7">
        <f t="shared" si="46"/>
        <v>0</v>
      </c>
      <c r="R209" s="7">
        <f t="shared" si="46"/>
        <v>202500</v>
      </c>
      <c r="S209" s="7">
        <f t="shared" si="46"/>
        <v>35000</v>
      </c>
      <c r="T209" s="7">
        <f t="shared" si="46"/>
        <v>840500</v>
      </c>
      <c r="U209" s="7">
        <f t="shared" si="46"/>
        <v>0</v>
      </c>
      <c r="V209" s="7">
        <f t="shared" si="46"/>
        <v>1935940</v>
      </c>
      <c r="W209" s="7">
        <f t="shared" si="46"/>
        <v>0</v>
      </c>
      <c r="X209" s="7">
        <f t="shared" si="46"/>
        <v>0</v>
      </c>
      <c r="Y209" s="7">
        <f t="shared" si="46"/>
        <v>11783497.060000001</v>
      </c>
      <c r="Z209" s="7">
        <f t="shared" si="46"/>
        <v>2560000</v>
      </c>
      <c r="AA209" s="7">
        <f t="shared" si="46"/>
        <v>5000</v>
      </c>
      <c r="AB209" s="7">
        <f t="shared" si="46"/>
        <v>5000</v>
      </c>
      <c r="AC209" s="7">
        <f t="shared" si="46"/>
        <v>316150</v>
      </c>
      <c r="AD209" s="7">
        <f t="shared" si="46"/>
        <v>148500</v>
      </c>
      <c r="AE209" s="7">
        <f t="shared" si="46"/>
        <v>893300</v>
      </c>
      <c r="AF209" s="7">
        <f t="shared" si="46"/>
        <v>0</v>
      </c>
      <c r="AG209" s="7">
        <f t="shared" si="46"/>
        <v>10000</v>
      </c>
      <c r="AH209" s="7">
        <f t="shared" si="46"/>
        <v>950000</v>
      </c>
      <c r="AI209" s="7">
        <f t="shared" si="46"/>
        <v>4175333.3299999996</v>
      </c>
      <c r="AJ209" s="7">
        <f t="shared" si="46"/>
        <v>8202850</v>
      </c>
      <c r="AK209" s="7">
        <f t="shared" si="46"/>
        <v>305000</v>
      </c>
      <c r="AL209" s="7">
        <f t="shared" si="46"/>
        <v>13500000</v>
      </c>
      <c r="AM209" s="7">
        <f t="shared" si="46"/>
        <v>13000</v>
      </c>
      <c r="AN209" s="7">
        <f t="shared" si="46"/>
        <v>0</v>
      </c>
      <c r="AO209" s="7">
        <f t="shared" si="46"/>
        <v>0</v>
      </c>
      <c r="AP209" s="7">
        <f t="shared" si="46"/>
        <v>2000000</v>
      </c>
      <c r="AQ209" s="7">
        <f t="shared" si="46"/>
        <v>0</v>
      </c>
      <c r="AR209" s="7">
        <f t="shared" si="46"/>
        <v>0</v>
      </c>
      <c r="AS209" s="7">
        <f t="shared" si="46"/>
        <v>0</v>
      </c>
      <c r="AT209" s="7">
        <f t="shared" si="46"/>
        <v>3094900</v>
      </c>
      <c r="AU209" s="7">
        <f t="shared" si="46"/>
        <v>450500</v>
      </c>
      <c r="AV209" s="7">
        <f t="shared" si="46"/>
        <v>917750</v>
      </c>
      <c r="AW209" s="7">
        <f t="shared" si="46"/>
        <v>56239.34</v>
      </c>
      <c r="AX209" s="7">
        <f t="shared" si="46"/>
        <v>0</v>
      </c>
      <c r="AY209" s="7">
        <f t="shared" si="46"/>
        <v>1051900</v>
      </c>
      <c r="AZ209" s="7">
        <f t="shared" si="46"/>
        <v>267000</v>
      </c>
      <c r="BA209" s="7">
        <f t="shared" si="46"/>
        <v>0</v>
      </c>
      <c r="BB209" s="7">
        <f t="shared" si="46"/>
        <v>32500</v>
      </c>
      <c r="BC209" s="7">
        <f t="shared" si="46"/>
        <v>0</v>
      </c>
      <c r="BD209" s="7">
        <f t="shared" si="46"/>
        <v>3432200</v>
      </c>
      <c r="BE209" s="7">
        <f t="shared" si="46"/>
        <v>0</v>
      </c>
      <c r="BF209" s="7">
        <f t="shared" si="46"/>
        <v>0</v>
      </c>
      <c r="BG209" s="7">
        <f t="shared" si="46"/>
        <v>53014301.380000003</v>
      </c>
      <c r="BH209" s="7">
        <f t="shared" si="46"/>
        <v>0</v>
      </c>
      <c r="BI209" s="7">
        <f t="shared" si="46"/>
        <v>0</v>
      </c>
      <c r="BJ209" s="7">
        <f t="shared" si="46"/>
        <v>0</v>
      </c>
      <c r="BK209" s="7">
        <f t="shared" si="46"/>
        <v>0</v>
      </c>
      <c r="BL209" s="7">
        <f t="shared" si="46"/>
        <v>0</v>
      </c>
      <c r="BM209" s="7">
        <f t="shared" si="46"/>
        <v>0</v>
      </c>
      <c r="BN209" s="7">
        <f t="shared" si="46"/>
        <v>0</v>
      </c>
      <c r="BO209" s="7">
        <f t="shared" si="46"/>
        <v>0</v>
      </c>
      <c r="BP209" s="7">
        <f t="shared" ref="BP209:CQ209" si="47">BP121+BP138+BP155</f>
        <v>0</v>
      </c>
      <c r="BQ209" s="7">
        <f t="shared" si="47"/>
        <v>0</v>
      </c>
      <c r="BR209" s="7">
        <f t="shared" si="47"/>
        <v>107187389.52</v>
      </c>
      <c r="BS209" s="7">
        <f t="shared" si="47"/>
        <v>0</v>
      </c>
      <c r="BT209" s="7">
        <f t="shared" si="47"/>
        <v>0</v>
      </c>
      <c r="BU209" s="7">
        <f t="shared" si="47"/>
        <v>30474924.920000002</v>
      </c>
      <c r="BV209" s="7">
        <f t="shared" si="47"/>
        <v>0</v>
      </c>
      <c r="BW209" s="7">
        <f t="shared" si="47"/>
        <v>0</v>
      </c>
      <c r="BX209" s="7">
        <f t="shared" si="47"/>
        <v>0</v>
      </c>
      <c r="BY209" s="7">
        <f t="shared" si="47"/>
        <v>0</v>
      </c>
      <c r="BZ209" s="7">
        <f t="shared" si="47"/>
        <v>223050367.79999998</v>
      </c>
      <c r="CA209" s="7">
        <f t="shared" si="47"/>
        <v>0</v>
      </c>
      <c r="CB209" s="7">
        <f t="shared" si="47"/>
        <v>0</v>
      </c>
      <c r="CC209" s="7">
        <f t="shared" si="47"/>
        <v>0</v>
      </c>
      <c r="CD209" s="7">
        <f t="shared" si="47"/>
        <v>0</v>
      </c>
      <c r="CE209" s="7">
        <f t="shared" si="47"/>
        <v>0</v>
      </c>
      <c r="CF209" s="7">
        <f t="shared" si="47"/>
        <v>0</v>
      </c>
      <c r="CG209" s="7">
        <f t="shared" si="47"/>
        <v>30972238.120000001</v>
      </c>
      <c r="CH209" s="7">
        <f t="shared" si="47"/>
        <v>0</v>
      </c>
      <c r="CI209" s="7">
        <f t="shared" si="47"/>
        <v>0</v>
      </c>
      <c r="CJ209" s="7">
        <f t="shared" si="47"/>
        <v>1570000</v>
      </c>
      <c r="CK209" s="7">
        <f t="shared" si="47"/>
        <v>0</v>
      </c>
      <c r="CL209" s="7">
        <f t="shared" si="47"/>
        <v>0</v>
      </c>
      <c r="CM209" s="7">
        <f t="shared" si="47"/>
        <v>0</v>
      </c>
      <c r="CN209" s="7">
        <f t="shared" si="47"/>
        <v>0</v>
      </c>
      <c r="CO209" s="7">
        <f t="shared" si="47"/>
        <v>0</v>
      </c>
      <c r="CP209" s="7">
        <f t="shared" si="47"/>
        <v>0</v>
      </c>
      <c r="CQ209" s="7">
        <f t="shared" si="47"/>
        <v>677014256.92000008</v>
      </c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</row>
    <row r="210" spans="1:108" ht="13.5" x14ac:dyDescent="0.25">
      <c r="A210" s="7" t="s">
        <v>320</v>
      </c>
      <c r="B210" s="7"/>
      <c r="C210" s="7">
        <f>C172+C190+C207</f>
        <v>77886559.519999981</v>
      </c>
      <c r="D210" s="7">
        <f t="shared" ref="D210:BO210" si="48">D172+D190+D207</f>
        <v>69610730.030000001</v>
      </c>
      <c r="E210" s="7">
        <f t="shared" si="48"/>
        <v>800000</v>
      </c>
      <c r="F210" s="7">
        <f t="shared" si="48"/>
        <v>68159036.939999998</v>
      </c>
      <c r="G210" s="7">
        <f t="shared" si="48"/>
        <v>0</v>
      </c>
      <c r="H210" s="7">
        <f t="shared" si="48"/>
        <v>862837.65999999992</v>
      </c>
      <c r="I210" s="7">
        <f t="shared" si="48"/>
        <v>0</v>
      </c>
      <c r="J210" s="7">
        <f t="shared" si="48"/>
        <v>20000</v>
      </c>
      <c r="K210" s="7">
        <f t="shared" si="48"/>
        <v>0</v>
      </c>
      <c r="L210" s="7">
        <f t="shared" si="48"/>
        <v>516200</v>
      </c>
      <c r="M210" s="7">
        <f t="shared" si="48"/>
        <v>25000</v>
      </c>
      <c r="N210" s="7">
        <f t="shared" si="48"/>
        <v>15000</v>
      </c>
      <c r="O210" s="7">
        <f t="shared" si="48"/>
        <v>245000</v>
      </c>
      <c r="P210" s="7">
        <f t="shared" si="48"/>
        <v>2325600</v>
      </c>
      <c r="Q210" s="7">
        <f t="shared" si="48"/>
        <v>0</v>
      </c>
      <c r="R210" s="7">
        <f t="shared" si="48"/>
        <v>230000</v>
      </c>
      <c r="S210" s="7">
        <f t="shared" si="48"/>
        <v>20000</v>
      </c>
      <c r="T210" s="7">
        <f t="shared" si="48"/>
        <v>1146500</v>
      </c>
      <c r="U210" s="7">
        <f t="shared" si="48"/>
        <v>87000</v>
      </c>
      <c r="V210" s="7">
        <f t="shared" si="48"/>
        <v>3272847.62</v>
      </c>
      <c r="W210" s="7">
        <f t="shared" si="48"/>
        <v>2500000</v>
      </c>
      <c r="X210" s="7">
        <f t="shared" si="48"/>
        <v>163757768.36000001</v>
      </c>
      <c r="Y210" s="7">
        <f t="shared" si="48"/>
        <v>77864494.010000005</v>
      </c>
      <c r="Z210" s="7">
        <f t="shared" si="48"/>
        <v>4283000</v>
      </c>
      <c r="AA210" s="7">
        <f t="shared" si="48"/>
        <v>5000</v>
      </c>
      <c r="AB210" s="7">
        <f t="shared" si="48"/>
        <v>0</v>
      </c>
      <c r="AC210" s="7">
        <f t="shared" si="48"/>
        <v>556000</v>
      </c>
      <c r="AD210" s="7">
        <f t="shared" si="48"/>
        <v>138500</v>
      </c>
      <c r="AE210" s="7">
        <f t="shared" si="48"/>
        <v>2365000</v>
      </c>
      <c r="AF210" s="7">
        <f t="shared" si="48"/>
        <v>0</v>
      </c>
      <c r="AG210" s="7">
        <f t="shared" si="48"/>
        <v>0</v>
      </c>
      <c r="AH210" s="7">
        <f t="shared" si="48"/>
        <v>830000</v>
      </c>
      <c r="AI210" s="7">
        <f t="shared" si="48"/>
        <v>1220785.71</v>
      </c>
      <c r="AJ210" s="7">
        <f t="shared" si="48"/>
        <v>0</v>
      </c>
      <c r="AK210" s="7">
        <f t="shared" si="48"/>
        <v>250000</v>
      </c>
      <c r="AL210" s="7">
        <f t="shared" si="48"/>
        <v>18000000</v>
      </c>
      <c r="AM210" s="7">
        <f t="shared" si="48"/>
        <v>15000</v>
      </c>
      <c r="AN210" s="7">
        <f t="shared" si="48"/>
        <v>4714285.71</v>
      </c>
      <c r="AO210" s="7">
        <f t="shared" si="48"/>
        <v>0</v>
      </c>
      <c r="AP210" s="7">
        <f t="shared" si="48"/>
        <v>1500000</v>
      </c>
      <c r="AQ210" s="7">
        <f t="shared" si="48"/>
        <v>0</v>
      </c>
      <c r="AR210" s="7">
        <f t="shared" si="48"/>
        <v>0</v>
      </c>
      <c r="AS210" s="7">
        <f t="shared" si="48"/>
        <v>0</v>
      </c>
      <c r="AT210" s="7">
        <f t="shared" si="48"/>
        <v>3743800</v>
      </c>
      <c r="AU210" s="7">
        <f t="shared" si="48"/>
        <v>455050</v>
      </c>
      <c r="AV210" s="7">
        <f t="shared" si="48"/>
        <v>379250</v>
      </c>
      <c r="AW210" s="7">
        <f t="shared" si="48"/>
        <v>50617.96</v>
      </c>
      <c r="AX210" s="7">
        <f t="shared" si="48"/>
        <v>0</v>
      </c>
      <c r="AY210" s="7">
        <f t="shared" si="48"/>
        <v>939800</v>
      </c>
      <c r="AZ210" s="7">
        <f t="shared" si="48"/>
        <v>277000</v>
      </c>
      <c r="BA210" s="7">
        <f t="shared" si="48"/>
        <v>15000</v>
      </c>
      <c r="BB210" s="7">
        <f t="shared" si="48"/>
        <v>57500</v>
      </c>
      <c r="BC210" s="7">
        <f t="shared" si="48"/>
        <v>0</v>
      </c>
      <c r="BD210" s="7">
        <f t="shared" si="48"/>
        <v>3748000</v>
      </c>
      <c r="BE210" s="7">
        <f t="shared" si="48"/>
        <v>0</v>
      </c>
      <c r="BF210" s="7">
        <f t="shared" si="48"/>
        <v>0</v>
      </c>
      <c r="BG210" s="7">
        <f t="shared" si="48"/>
        <v>40837612.340000004</v>
      </c>
      <c r="BH210" s="7">
        <f t="shared" si="48"/>
        <v>0</v>
      </c>
      <c r="BI210" s="7">
        <f t="shared" si="48"/>
        <v>0</v>
      </c>
      <c r="BJ210" s="7">
        <f t="shared" si="48"/>
        <v>0</v>
      </c>
      <c r="BK210" s="7">
        <f t="shared" si="48"/>
        <v>0</v>
      </c>
      <c r="BL210" s="7">
        <f t="shared" si="48"/>
        <v>0</v>
      </c>
      <c r="BM210" s="7">
        <f t="shared" si="48"/>
        <v>0</v>
      </c>
      <c r="BN210" s="7">
        <f t="shared" si="48"/>
        <v>0</v>
      </c>
      <c r="BO210" s="7">
        <f t="shared" si="48"/>
        <v>0</v>
      </c>
      <c r="BP210" s="7">
        <f t="shared" ref="BP210:CQ210" si="49">BP172+BP190+BP207</f>
        <v>0</v>
      </c>
      <c r="BQ210" s="7">
        <f t="shared" si="49"/>
        <v>0</v>
      </c>
      <c r="BR210" s="7">
        <f t="shared" si="49"/>
        <v>15491490.470000001</v>
      </c>
      <c r="BS210" s="7">
        <f t="shared" si="49"/>
        <v>0</v>
      </c>
      <c r="BT210" s="7">
        <f t="shared" si="49"/>
        <v>0</v>
      </c>
      <c r="BU210" s="7">
        <f t="shared" si="49"/>
        <v>22868693.690000001</v>
      </c>
      <c r="BV210" s="7">
        <f t="shared" si="49"/>
        <v>0</v>
      </c>
      <c r="BW210" s="7">
        <f t="shared" si="49"/>
        <v>0</v>
      </c>
      <c r="BX210" s="7">
        <f t="shared" si="49"/>
        <v>0</v>
      </c>
      <c r="BY210" s="7">
        <f t="shared" si="49"/>
        <v>0</v>
      </c>
      <c r="BZ210" s="7">
        <f t="shared" si="49"/>
        <v>5547619.0499999998</v>
      </c>
      <c r="CA210" s="7">
        <f t="shared" si="49"/>
        <v>0</v>
      </c>
      <c r="CB210" s="7">
        <f t="shared" si="49"/>
        <v>0</v>
      </c>
      <c r="CC210" s="7">
        <f t="shared" si="49"/>
        <v>0</v>
      </c>
      <c r="CD210" s="7">
        <f t="shared" si="49"/>
        <v>0</v>
      </c>
      <c r="CE210" s="7">
        <f t="shared" si="49"/>
        <v>1200000</v>
      </c>
      <c r="CF210" s="7">
        <f t="shared" si="49"/>
        <v>0</v>
      </c>
      <c r="CG210" s="7">
        <f t="shared" si="49"/>
        <v>22859703.59</v>
      </c>
      <c r="CH210" s="7">
        <f t="shared" si="49"/>
        <v>0</v>
      </c>
      <c r="CI210" s="7">
        <f t="shared" si="49"/>
        <v>0</v>
      </c>
      <c r="CJ210" s="7">
        <f t="shared" si="49"/>
        <v>1350000</v>
      </c>
      <c r="CK210" s="7">
        <f t="shared" si="49"/>
        <v>0</v>
      </c>
      <c r="CL210" s="7">
        <f t="shared" si="49"/>
        <v>0</v>
      </c>
      <c r="CM210" s="7">
        <f t="shared" si="49"/>
        <v>0</v>
      </c>
      <c r="CN210" s="7">
        <f t="shared" si="49"/>
        <v>0</v>
      </c>
      <c r="CO210" s="7">
        <f t="shared" si="49"/>
        <v>0</v>
      </c>
      <c r="CP210" s="7">
        <f t="shared" si="49"/>
        <v>0</v>
      </c>
      <c r="CQ210" s="7">
        <f t="shared" si="49"/>
        <v>623043282.65999997</v>
      </c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</row>
    <row r="211" spans="1:108" ht="13.5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</row>
    <row r="212" spans="1:108" ht="13.5" x14ac:dyDescent="0.25">
      <c r="A212" s="7"/>
      <c r="B212" s="7"/>
      <c r="C212" s="7" t="s">
        <v>321</v>
      </c>
      <c r="D212" s="7"/>
      <c r="E212" s="7"/>
      <c r="F212" s="7"/>
      <c r="G212" s="7"/>
      <c r="H212" s="7"/>
      <c r="I212" s="7"/>
      <c r="J212" s="7"/>
      <c r="K212" s="7" t="s">
        <v>321</v>
      </c>
      <c r="L212" s="7"/>
      <c r="M212" s="7"/>
      <c r="N212" s="7"/>
      <c r="O212" s="7"/>
      <c r="P212" s="7"/>
      <c r="Q212" s="7"/>
      <c r="R212" s="7"/>
      <c r="S212" s="7"/>
      <c r="T212" s="7"/>
      <c r="U212" s="7" t="s">
        <v>321</v>
      </c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 t="s">
        <v>321</v>
      </c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 t="s">
        <v>321</v>
      </c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 t="s">
        <v>321</v>
      </c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</row>
    <row r="213" spans="1:108" ht="13.5" x14ac:dyDescent="0.25">
      <c r="A213" s="7" t="s">
        <v>294</v>
      </c>
      <c r="B213" s="8" t="s">
        <v>295</v>
      </c>
      <c r="C213" s="8">
        <f t="shared" ref="C213:M213" si="50">C5+C24+C41</f>
        <v>3932783.14</v>
      </c>
      <c r="D213" s="8">
        <f t="shared" si="50"/>
        <v>0</v>
      </c>
      <c r="E213" s="8">
        <f t="shared" si="50"/>
        <v>0</v>
      </c>
      <c r="F213" s="8">
        <f t="shared" si="50"/>
        <v>0</v>
      </c>
      <c r="G213" s="8">
        <f t="shared" si="50"/>
        <v>0</v>
      </c>
      <c r="H213" s="8">
        <f t="shared" si="50"/>
        <v>40000</v>
      </c>
      <c r="I213" s="8">
        <f t="shared" si="50"/>
        <v>0</v>
      </c>
      <c r="J213" s="8">
        <f t="shared" si="50"/>
        <v>0</v>
      </c>
      <c r="K213" s="8">
        <f t="shared" si="50"/>
        <v>0</v>
      </c>
      <c r="L213" s="8">
        <f t="shared" si="50"/>
        <v>205000</v>
      </c>
      <c r="M213" s="8">
        <f t="shared" si="50"/>
        <v>0</v>
      </c>
      <c r="N213" s="8">
        <f>N5+N24+N41</f>
        <v>20000</v>
      </c>
      <c r="P213" s="8">
        <f t="shared" ref="P213:AV213" si="51">P5+P24+P41</f>
        <v>130000</v>
      </c>
      <c r="Q213" s="8">
        <f t="shared" si="51"/>
        <v>0</v>
      </c>
      <c r="R213" s="8">
        <f t="shared" si="51"/>
        <v>0</v>
      </c>
      <c r="S213" s="8">
        <f t="shared" si="51"/>
        <v>50000</v>
      </c>
      <c r="T213" s="8">
        <f t="shared" si="51"/>
        <v>0</v>
      </c>
      <c r="U213" s="8">
        <f t="shared" si="51"/>
        <v>0</v>
      </c>
      <c r="V213" s="8">
        <f t="shared" si="51"/>
        <v>0</v>
      </c>
      <c r="W213" s="8">
        <f t="shared" si="51"/>
        <v>0</v>
      </c>
      <c r="X213" s="8">
        <f t="shared" si="51"/>
        <v>0</v>
      </c>
      <c r="Y213" s="8">
        <f t="shared" si="51"/>
        <v>0</v>
      </c>
      <c r="Z213" s="8">
        <f t="shared" si="51"/>
        <v>355000</v>
      </c>
      <c r="AA213" s="8">
        <f t="shared" si="51"/>
        <v>20000</v>
      </c>
      <c r="AB213" s="8">
        <f t="shared" si="51"/>
        <v>0</v>
      </c>
      <c r="AC213" s="8">
        <f t="shared" si="51"/>
        <v>0</v>
      </c>
      <c r="AD213" s="8">
        <f t="shared" si="51"/>
        <v>0</v>
      </c>
      <c r="AE213" s="8">
        <f t="shared" si="51"/>
        <v>0</v>
      </c>
      <c r="AF213" s="8">
        <f t="shared" si="51"/>
        <v>0</v>
      </c>
      <c r="AG213" s="8">
        <f t="shared" si="51"/>
        <v>0</v>
      </c>
      <c r="AH213" s="8">
        <f t="shared" si="51"/>
        <v>0</v>
      </c>
      <c r="AI213" s="8">
        <f t="shared" si="51"/>
        <v>0</v>
      </c>
      <c r="AJ213" s="8">
        <f t="shared" si="51"/>
        <v>0</v>
      </c>
      <c r="AK213" s="8">
        <f t="shared" si="51"/>
        <v>0</v>
      </c>
      <c r="AL213" s="8">
        <f t="shared" si="51"/>
        <v>8000000</v>
      </c>
      <c r="AM213" s="8">
        <f t="shared" si="51"/>
        <v>0</v>
      </c>
      <c r="AN213" s="8">
        <f t="shared" si="51"/>
        <v>0</v>
      </c>
      <c r="AO213" s="8">
        <f t="shared" si="51"/>
        <v>0</v>
      </c>
      <c r="AP213" s="8">
        <f t="shared" si="51"/>
        <v>0</v>
      </c>
      <c r="AQ213" s="8">
        <f t="shared" si="51"/>
        <v>0</v>
      </c>
      <c r="AR213" s="8">
        <f t="shared" si="51"/>
        <v>0</v>
      </c>
      <c r="AS213" s="8">
        <f t="shared" si="51"/>
        <v>0</v>
      </c>
      <c r="AT213" s="8">
        <f t="shared" si="51"/>
        <v>922800</v>
      </c>
      <c r="AU213" s="8">
        <f t="shared" si="51"/>
        <v>0</v>
      </c>
      <c r="AV213" s="8">
        <f t="shared" si="51"/>
        <v>222000</v>
      </c>
      <c r="AW213" s="8">
        <f t="shared" ref="AW213:CB213" si="52">AW5+AW24+AW41</f>
        <v>0</v>
      </c>
      <c r="AX213" s="8">
        <f t="shared" si="52"/>
        <v>0</v>
      </c>
      <c r="AY213" s="8">
        <f t="shared" si="52"/>
        <v>275200</v>
      </c>
      <c r="AZ213" s="8">
        <f t="shared" si="52"/>
        <v>0</v>
      </c>
      <c r="BA213" s="8">
        <f t="shared" si="52"/>
        <v>0</v>
      </c>
      <c r="BB213" s="8">
        <f t="shared" si="52"/>
        <v>0</v>
      </c>
      <c r="BC213" s="8">
        <f t="shared" si="52"/>
        <v>0</v>
      </c>
      <c r="BD213" s="8">
        <f t="shared" si="52"/>
        <v>0</v>
      </c>
      <c r="BE213" s="8">
        <f t="shared" si="52"/>
        <v>0</v>
      </c>
      <c r="BF213" s="8">
        <f t="shared" si="52"/>
        <v>0</v>
      </c>
      <c r="BG213" s="8">
        <f t="shared" si="52"/>
        <v>0</v>
      </c>
      <c r="BH213" s="8">
        <f t="shared" si="52"/>
        <v>0</v>
      </c>
      <c r="BI213" s="8">
        <f t="shared" si="52"/>
        <v>0</v>
      </c>
      <c r="BJ213" s="8">
        <f t="shared" si="52"/>
        <v>0</v>
      </c>
      <c r="BK213" s="8">
        <f t="shared" si="52"/>
        <v>0</v>
      </c>
      <c r="BL213" s="8">
        <f t="shared" si="52"/>
        <v>0</v>
      </c>
      <c r="BM213" s="8">
        <f t="shared" si="52"/>
        <v>0</v>
      </c>
      <c r="BN213" s="8">
        <f t="shared" si="52"/>
        <v>0</v>
      </c>
      <c r="BO213" s="8">
        <f t="shared" si="52"/>
        <v>0</v>
      </c>
      <c r="BP213" s="8">
        <f t="shared" si="52"/>
        <v>0</v>
      </c>
      <c r="BQ213" s="8">
        <f t="shared" si="52"/>
        <v>0</v>
      </c>
      <c r="BR213" s="8">
        <f t="shared" si="52"/>
        <v>0</v>
      </c>
      <c r="BS213" s="8">
        <f t="shared" si="52"/>
        <v>0</v>
      </c>
      <c r="BT213" s="8">
        <f t="shared" si="52"/>
        <v>0</v>
      </c>
      <c r="BU213" s="8">
        <f t="shared" si="52"/>
        <v>0</v>
      </c>
      <c r="BV213" s="8">
        <f t="shared" si="52"/>
        <v>0</v>
      </c>
      <c r="BW213" s="8">
        <f t="shared" si="52"/>
        <v>0</v>
      </c>
      <c r="BX213" s="8">
        <f t="shared" si="52"/>
        <v>0</v>
      </c>
      <c r="BY213" s="8">
        <f t="shared" si="52"/>
        <v>0</v>
      </c>
      <c r="BZ213" s="8">
        <f t="shared" si="52"/>
        <v>0</v>
      </c>
      <c r="CA213" s="8">
        <f t="shared" si="52"/>
        <v>0</v>
      </c>
      <c r="CB213" s="8">
        <f t="shared" si="52"/>
        <v>0</v>
      </c>
      <c r="CC213" s="8">
        <f t="shared" ref="CC213:CQ213" si="53">CC5+CC24+CC41</f>
        <v>0</v>
      </c>
      <c r="CD213" s="8">
        <f t="shared" si="53"/>
        <v>0</v>
      </c>
      <c r="CE213" s="8">
        <f t="shared" si="53"/>
        <v>0</v>
      </c>
      <c r="CF213" s="8">
        <f t="shared" si="53"/>
        <v>0</v>
      </c>
      <c r="CG213" s="8">
        <f t="shared" si="53"/>
        <v>0</v>
      </c>
      <c r="CH213" s="8">
        <f t="shared" si="53"/>
        <v>0</v>
      </c>
      <c r="CI213" s="8">
        <f t="shared" si="53"/>
        <v>0</v>
      </c>
      <c r="CJ213" s="8">
        <f t="shared" si="53"/>
        <v>0</v>
      </c>
      <c r="CK213" s="8">
        <f t="shared" si="53"/>
        <v>0</v>
      </c>
      <c r="CL213" s="8">
        <f t="shared" si="53"/>
        <v>0</v>
      </c>
      <c r="CM213" s="8">
        <f t="shared" si="53"/>
        <v>0</v>
      </c>
      <c r="CN213" s="8">
        <f t="shared" si="53"/>
        <v>0</v>
      </c>
      <c r="CO213" s="8">
        <f t="shared" si="53"/>
        <v>0</v>
      </c>
      <c r="CP213" s="8">
        <f t="shared" si="53"/>
        <v>0</v>
      </c>
      <c r="CQ213" s="8">
        <f t="shared" si="53"/>
        <v>14172783.140000001</v>
      </c>
      <c r="CR213" s="8" t="s">
        <v>294</v>
      </c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</row>
    <row r="214" spans="1:108" ht="13.5" x14ac:dyDescent="0.25">
      <c r="A214" s="7" t="s">
        <v>357</v>
      </c>
      <c r="B214" s="8" t="s">
        <v>360</v>
      </c>
      <c r="C214" s="8">
        <f t="shared" ref="C214:N214" si="54">C6+C25+C42</f>
        <v>291460.8</v>
      </c>
      <c r="D214" s="8">
        <f t="shared" si="54"/>
        <v>0</v>
      </c>
      <c r="E214" s="8">
        <f t="shared" si="54"/>
        <v>0</v>
      </c>
      <c r="F214" s="8">
        <f t="shared" si="54"/>
        <v>0</v>
      </c>
      <c r="G214" s="8">
        <f t="shared" si="54"/>
        <v>0</v>
      </c>
      <c r="H214" s="8">
        <f t="shared" si="54"/>
        <v>0</v>
      </c>
      <c r="I214" s="8">
        <f t="shared" si="54"/>
        <v>0</v>
      </c>
      <c r="J214" s="8">
        <f t="shared" si="54"/>
        <v>0</v>
      </c>
      <c r="K214" s="8">
        <f t="shared" si="54"/>
        <v>0</v>
      </c>
      <c r="L214" s="8">
        <f t="shared" si="54"/>
        <v>35000</v>
      </c>
      <c r="M214" s="8">
        <f t="shared" si="54"/>
        <v>0</v>
      </c>
      <c r="N214" s="8">
        <f t="shared" si="54"/>
        <v>5000</v>
      </c>
      <c r="P214" s="8">
        <f t="shared" ref="P214:CB214" si="55">P6+P25+P42</f>
        <v>90000</v>
      </c>
      <c r="Q214" s="8">
        <f t="shared" si="55"/>
        <v>0</v>
      </c>
      <c r="R214" s="8">
        <f t="shared" si="55"/>
        <v>0</v>
      </c>
      <c r="S214" s="8">
        <f t="shared" si="55"/>
        <v>5000</v>
      </c>
      <c r="T214" s="8">
        <f t="shared" si="55"/>
        <v>0</v>
      </c>
      <c r="U214" s="8">
        <f t="shared" si="55"/>
        <v>0</v>
      </c>
      <c r="V214" s="8">
        <f t="shared" si="55"/>
        <v>0</v>
      </c>
      <c r="W214" s="8">
        <f t="shared" si="55"/>
        <v>0</v>
      </c>
      <c r="X214" s="8">
        <f t="shared" si="55"/>
        <v>0</v>
      </c>
      <c r="Y214" s="8">
        <f t="shared" si="55"/>
        <v>0</v>
      </c>
      <c r="Z214" s="8">
        <f t="shared" si="55"/>
        <v>45000</v>
      </c>
      <c r="AA214" s="8">
        <f t="shared" si="55"/>
        <v>35000</v>
      </c>
      <c r="AB214" s="8">
        <f t="shared" si="55"/>
        <v>0</v>
      </c>
      <c r="AC214" s="8">
        <f t="shared" si="55"/>
        <v>0</v>
      </c>
      <c r="AD214" s="8">
        <f t="shared" si="55"/>
        <v>0</v>
      </c>
      <c r="AE214" s="8">
        <f t="shared" si="55"/>
        <v>0</v>
      </c>
      <c r="AF214" s="8">
        <f t="shared" si="55"/>
        <v>0</v>
      </c>
      <c r="AG214" s="8">
        <f t="shared" si="55"/>
        <v>0</v>
      </c>
      <c r="AH214" s="8">
        <f t="shared" si="55"/>
        <v>0</v>
      </c>
      <c r="AI214" s="8">
        <f t="shared" si="55"/>
        <v>0</v>
      </c>
      <c r="AJ214" s="8">
        <f t="shared" si="55"/>
        <v>0</v>
      </c>
      <c r="AK214" s="8">
        <f t="shared" si="55"/>
        <v>0</v>
      </c>
      <c r="AL214" s="8">
        <f t="shared" si="55"/>
        <v>1000000</v>
      </c>
      <c r="AM214" s="8">
        <f t="shared" si="55"/>
        <v>0</v>
      </c>
      <c r="AN214" s="8">
        <f t="shared" si="55"/>
        <v>0</v>
      </c>
      <c r="AO214" s="8">
        <f t="shared" si="55"/>
        <v>0</v>
      </c>
      <c r="AP214" s="8">
        <f t="shared" si="55"/>
        <v>0</v>
      </c>
      <c r="AQ214" s="8">
        <f t="shared" si="55"/>
        <v>0</v>
      </c>
      <c r="AR214" s="8">
        <f t="shared" si="55"/>
        <v>0</v>
      </c>
      <c r="AS214" s="8">
        <f t="shared" si="55"/>
        <v>0</v>
      </c>
      <c r="AT214" s="8">
        <f t="shared" si="55"/>
        <v>95000</v>
      </c>
      <c r="AU214" s="8">
        <f t="shared" si="55"/>
        <v>0</v>
      </c>
      <c r="AV214" s="8">
        <f t="shared" si="55"/>
        <v>60000</v>
      </c>
      <c r="AW214" s="8">
        <f t="shared" si="55"/>
        <v>0</v>
      </c>
      <c r="AX214" s="8">
        <f t="shared" si="55"/>
        <v>0</v>
      </c>
      <c r="AY214" s="8">
        <f t="shared" si="55"/>
        <v>30000</v>
      </c>
      <c r="AZ214" s="8">
        <f t="shared" si="55"/>
        <v>0</v>
      </c>
      <c r="BA214" s="8">
        <f t="shared" si="55"/>
        <v>0</v>
      </c>
      <c r="BB214" s="8">
        <f t="shared" si="55"/>
        <v>0</v>
      </c>
      <c r="BC214" s="8">
        <f t="shared" si="55"/>
        <v>0</v>
      </c>
      <c r="BD214" s="8">
        <f t="shared" si="55"/>
        <v>0</v>
      </c>
      <c r="BE214" s="8">
        <f t="shared" si="55"/>
        <v>0</v>
      </c>
      <c r="BF214" s="8">
        <f t="shared" si="55"/>
        <v>0</v>
      </c>
      <c r="BG214" s="8">
        <f t="shared" si="55"/>
        <v>0</v>
      </c>
      <c r="BH214" s="8">
        <f t="shared" si="55"/>
        <v>0</v>
      </c>
      <c r="BI214" s="8">
        <f t="shared" si="55"/>
        <v>0</v>
      </c>
      <c r="BJ214" s="8">
        <f t="shared" si="55"/>
        <v>0</v>
      </c>
      <c r="BK214" s="8">
        <f t="shared" si="55"/>
        <v>0</v>
      </c>
      <c r="BL214" s="8">
        <f t="shared" si="55"/>
        <v>0</v>
      </c>
      <c r="BM214" s="8">
        <f t="shared" si="55"/>
        <v>0</v>
      </c>
      <c r="BN214" s="8">
        <f t="shared" si="55"/>
        <v>0</v>
      </c>
      <c r="BO214" s="8">
        <f t="shared" si="55"/>
        <v>0</v>
      </c>
      <c r="BP214" s="8">
        <f t="shared" si="55"/>
        <v>0</v>
      </c>
      <c r="BQ214" s="8">
        <f t="shared" si="55"/>
        <v>0</v>
      </c>
      <c r="BR214" s="8">
        <f t="shared" si="55"/>
        <v>0</v>
      </c>
      <c r="BS214" s="8">
        <f t="shared" si="55"/>
        <v>0</v>
      </c>
      <c r="BT214" s="8">
        <f t="shared" si="55"/>
        <v>0</v>
      </c>
      <c r="BU214" s="8">
        <f t="shared" si="55"/>
        <v>0</v>
      </c>
      <c r="BV214" s="8">
        <f t="shared" si="55"/>
        <v>0</v>
      </c>
      <c r="BW214" s="8">
        <f t="shared" si="55"/>
        <v>0</v>
      </c>
      <c r="BX214" s="8">
        <f t="shared" si="55"/>
        <v>0</v>
      </c>
      <c r="BY214" s="8">
        <f t="shared" si="55"/>
        <v>0</v>
      </c>
      <c r="BZ214" s="8">
        <f t="shared" si="55"/>
        <v>0</v>
      </c>
      <c r="CA214" s="8">
        <f t="shared" si="55"/>
        <v>0</v>
      </c>
      <c r="CB214" s="8">
        <f t="shared" si="55"/>
        <v>0</v>
      </c>
      <c r="CC214" s="8">
        <f t="shared" ref="CC214:CQ214" si="56">CC6+CC25+CC42</f>
        <v>0</v>
      </c>
      <c r="CD214" s="8">
        <f t="shared" si="56"/>
        <v>0</v>
      </c>
      <c r="CE214" s="8">
        <f t="shared" si="56"/>
        <v>0</v>
      </c>
      <c r="CF214" s="8">
        <f t="shared" si="56"/>
        <v>0</v>
      </c>
      <c r="CG214" s="8">
        <f t="shared" si="56"/>
        <v>0</v>
      </c>
      <c r="CH214" s="8">
        <f t="shared" si="56"/>
        <v>0</v>
      </c>
      <c r="CI214" s="8">
        <f t="shared" si="56"/>
        <v>0</v>
      </c>
      <c r="CJ214" s="8">
        <f t="shared" si="56"/>
        <v>0</v>
      </c>
      <c r="CK214" s="8">
        <f t="shared" si="56"/>
        <v>0</v>
      </c>
      <c r="CL214" s="8">
        <f t="shared" si="56"/>
        <v>0</v>
      </c>
      <c r="CM214" s="8">
        <f t="shared" si="56"/>
        <v>0</v>
      </c>
      <c r="CN214" s="8">
        <f t="shared" si="56"/>
        <v>0</v>
      </c>
      <c r="CO214" s="8">
        <f t="shared" si="56"/>
        <v>0</v>
      </c>
      <c r="CP214" s="8">
        <f t="shared" si="56"/>
        <v>0</v>
      </c>
      <c r="CQ214" s="8">
        <f t="shared" si="56"/>
        <v>1691460.8</v>
      </c>
      <c r="CR214" s="8" t="s">
        <v>357</v>
      </c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</row>
    <row r="215" spans="1:108" ht="13.5" x14ac:dyDescent="0.25">
      <c r="A215" s="7" t="s">
        <v>296</v>
      </c>
      <c r="B215" s="8" t="s">
        <v>297</v>
      </c>
      <c r="C215" s="8">
        <f t="shared" ref="C215:N215" si="57">C7+C26+C43</f>
        <v>266394.59999999998</v>
      </c>
      <c r="D215" s="8">
        <f t="shared" si="57"/>
        <v>0</v>
      </c>
      <c r="E215" s="8">
        <f t="shared" si="57"/>
        <v>0</v>
      </c>
      <c r="F215" s="8">
        <f t="shared" si="57"/>
        <v>0</v>
      </c>
      <c r="G215" s="8">
        <f t="shared" si="57"/>
        <v>0</v>
      </c>
      <c r="H215" s="8">
        <f t="shared" si="57"/>
        <v>0</v>
      </c>
      <c r="I215" s="8">
        <f t="shared" si="57"/>
        <v>0</v>
      </c>
      <c r="J215" s="8">
        <f t="shared" si="57"/>
        <v>0</v>
      </c>
      <c r="K215" s="8">
        <f t="shared" si="57"/>
        <v>0</v>
      </c>
      <c r="L215" s="8">
        <f t="shared" si="57"/>
        <v>20000</v>
      </c>
      <c r="M215" s="8">
        <f t="shared" si="57"/>
        <v>0</v>
      </c>
      <c r="N215" s="8">
        <f t="shared" si="57"/>
        <v>15000</v>
      </c>
      <c r="P215" s="8">
        <f t="shared" ref="P215:CB215" si="58">P7+P26+P43</f>
        <v>58000</v>
      </c>
      <c r="Q215" s="8">
        <f t="shared" si="58"/>
        <v>0</v>
      </c>
      <c r="R215" s="8">
        <f t="shared" si="58"/>
        <v>0</v>
      </c>
      <c r="S215" s="8">
        <f t="shared" si="58"/>
        <v>5000</v>
      </c>
      <c r="T215" s="8">
        <f t="shared" si="58"/>
        <v>0</v>
      </c>
      <c r="U215" s="8">
        <f t="shared" si="58"/>
        <v>0</v>
      </c>
      <c r="V215" s="8">
        <f t="shared" si="58"/>
        <v>0</v>
      </c>
      <c r="W215" s="8">
        <f t="shared" si="58"/>
        <v>0</v>
      </c>
      <c r="X215" s="8">
        <f t="shared" si="58"/>
        <v>0</v>
      </c>
      <c r="Y215" s="8">
        <f t="shared" si="58"/>
        <v>0</v>
      </c>
      <c r="Z215" s="8">
        <f t="shared" si="58"/>
        <v>42000</v>
      </c>
      <c r="AA215" s="8">
        <f t="shared" si="58"/>
        <v>0</v>
      </c>
      <c r="AB215" s="8">
        <f t="shared" si="58"/>
        <v>0</v>
      </c>
      <c r="AC215" s="8">
        <f t="shared" si="58"/>
        <v>0</v>
      </c>
      <c r="AD215" s="8">
        <f t="shared" si="58"/>
        <v>0</v>
      </c>
      <c r="AE215" s="8">
        <f t="shared" si="58"/>
        <v>0</v>
      </c>
      <c r="AF215" s="8">
        <f t="shared" si="58"/>
        <v>0</v>
      </c>
      <c r="AG215" s="8">
        <f t="shared" si="58"/>
        <v>0</v>
      </c>
      <c r="AH215" s="8">
        <f t="shared" si="58"/>
        <v>0</v>
      </c>
      <c r="AI215" s="8">
        <f t="shared" si="58"/>
        <v>0</v>
      </c>
      <c r="AJ215" s="8">
        <f t="shared" si="58"/>
        <v>0</v>
      </c>
      <c r="AK215" s="8">
        <f t="shared" si="58"/>
        <v>0</v>
      </c>
      <c r="AL215" s="8">
        <f t="shared" si="58"/>
        <v>0</v>
      </c>
      <c r="AM215" s="8">
        <f t="shared" si="58"/>
        <v>0</v>
      </c>
      <c r="AN215" s="8">
        <f t="shared" si="58"/>
        <v>0</v>
      </c>
      <c r="AO215" s="8">
        <f t="shared" si="58"/>
        <v>0</v>
      </c>
      <c r="AP215" s="8">
        <f t="shared" si="58"/>
        <v>0</v>
      </c>
      <c r="AQ215" s="8">
        <f t="shared" si="58"/>
        <v>0</v>
      </c>
      <c r="AR215" s="8">
        <f t="shared" si="58"/>
        <v>0</v>
      </c>
      <c r="AS215" s="8">
        <f t="shared" si="58"/>
        <v>0</v>
      </c>
      <c r="AT215" s="8">
        <f t="shared" si="58"/>
        <v>60000</v>
      </c>
      <c r="AU215" s="8">
        <f t="shared" si="58"/>
        <v>0</v>
      </c>
      <c r="AV215" s="8">
        <f t="shared" si="58"/>
        <v>0</v>
      </c>
      <c r="AW215" s="8">
        <f t="shared" si="58"/>
        <v>0</v>
      </c>
      <c r="AX215" s="8">
        <f t="shared" si="58"/>
        <v>0</v>
      </c>
      <c r="AY215" s="8">
        <f t="shared" si="58"/>
        <v>0</v>
      </c>
      <c r="AZ215" s="8">
        <f t="shared" si="58"/>
        <v>0</v>
      </c>
      <c r="BA215" s="8">
        <f t="shared" si="58"/>
        <v>0</v>
      </c>
      <c r="BB215" s="8">
        <f t="shared" si="58"/>
        <v>0</v>
      </c>
      <c r="BC215" s="8">
        <f t="shared" si="58"/>
        <v>0</v>
      </c>
      <c r="BD215" s="8">
        <f t="shared" si="58"/>
        <v>0</v>
      </c>
      <c r="BE215" s="8">
        <f t="shared" si="58"/>
        <v>0</v>
      </c>
      <c r="BF215" s="8">
        <f t="shared" si="58"/>
        <v>0</v>
      </c>
      <c r="BG215" s="8">
        <f t="shared" si="58"/>
        <v>0</v>
      </c>
      <c r="BH215" s="8">
        <f t="shared" si="58"/>
        <v>0</v>
      </c>
      <c r="BI215" s="8">
        <f t="shared" si="58"/>
        <v>0</v>
      </c>
      <c r="BJ215" s="8">
        <f t="shared" si="58"/>
        <v>0</v>
      </c>
      <c r="BK215" s="8">
        <f t="shared" si="58"/>
        <v>0</v>
      </c>
      <c r="BL215" s="8">
        <f t="shared" si="58"/>
        <v>0</v>
      </c>
      <c r="BM215" s="8">
        <f t="shared" si="58"/>
        <v>0</v>
      </c>
      <c r="BN215" s="8">
        <f t="shared" si="58"/>
        <v>0</v>
      </c>
      <c r="BO215" s="8">
        <f t="shared" si="58"/>
        <v>0</v>
      </c>
      <c r="BP215" s="8">
        <f t="shared" si="58"/>
        <v>0</v>
      </c>
      <c r="BQ215" s="8">
        <f t="shared" si="58"/>
        <v>0</v>
      </c>
      <c r="BR215" s="8">
        <f t="shared" si="58"/>
        <v>0</v>
      </c>
      <c r="BS215" s="8">
        <f t="shared" si="58"/>
        <v>0</v>
      </c>
      <c r="BT215" s="8">
        <f t="shared" si="58"/>
        <v>0</v>
      </c>
      <c r="BU215" s="8">
        <f t="shared" si="58"/>
        <v>0</v>
      </c>
      <c r="BV215" s="8">
        <f t="shared" si="58"/>
        <v>0</v>
      </c>
      <c r="BW215" s="8">
        <f t="shared" si="58"/>
        <v>0</v>
      </c>
      <c r="BX215" s="8">
        <f t="shared" si="58"/>
        <v>0</v>
      </c>
      <c r="BY215" s="8">
        <f t="shared" si="58"/>
        <v>0</v>
      </c>
      <c r="BZ215" s="8">
        <f t="shared" si="58"/>
        <v>0</v>
      </c>
      <c r="CA215" s="8">
        <f t="shared" si="58"/>
        <v>0</v>
      </c>
      <c r="CB215" s="8">
        <f t="shared" si="58"/>
        <v>0</v>
      </c>
      <c r="CC215" s="8">
        <f t="shared" ref="CC215:CQ215" si="59">CC7+CC26+CC43</f>
        <v>0</v>
      </c>
      <c r="CD215" s="8">
        <f t="shared" si="59"/>
        <v>0</v>
      </c>
      <c r="CE215" s="8">
        <f t="shared" si="59"/>
        <v>0</v>
      </c>
      <c r="CF215" s="8">
        <f t="shared" si="59"/>
        <v>0</v>
      </c>
      <c r="CG215" s="8">
        <f t="shared" si="59"/>
        <v>0</v>
      </c>
      <c r="CH215" s="8">
        <f t="shared" si="59"/>
        <v>0</v>
      </c>
      <c r="CI215" s="8">
        <f t="shared" si="59"/>
        <v>0</v>
      </c>
      <c r="CJ215" s="8">
        <f t="shared" si="59"/>
        <v>0</v>
      </c>
      <c r="CK215" s="8">
        <f t="shared" si="59"/>
        <v>0</v>
      </c>
      <c r="CL215" s="8">
        <f t="shared" si="59"/>
        <v>0</v>
      </c>
      <c r="CM215" s="8">
        <f t="shared" si="59"/>
        <v>0</v>
      </c>
      <c r="CN215" s="8">
        <f t="shared" si="59"/>
        <v>0</v>
      </c>
      <c r="CO215" s="8">
        <f t="shared" si="59"/>
        <v>0</v>
      </c>
      <c r="CP215" s="8">
        <f t="shared" si="59"/>
        <v>0</v>
      </c>
      <c r="CQ215" s="8">
        <f t="shared" si="59"/>
        <v>466394.6</v>
      </c>
      <c r="CR215" s="8" t="s">
        <v>296</v>
      </c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</row>
    <row r="216" spans="1:108" ht="13.5" x14ac:dyDescent="0.25">
      <c r="A216" s="7" t="s">
        <v>358</v>
      </c>
      <c r="B216" s="8" t="s">
        <v>361</v>
      </c>
      <c r="C216" s="8">
        <f t="shared" ref="C216:N216" si="60">C8+C27+C44</f>
        <v>3305679.5</v>
      </c>
      <c r="D216" s="8">
        <f t="shared" si="60"/>
        <v>0</v>
      </c>
      <c r="E216" s="8">
        <f t="shared" si="60"/>
        <v>0</v>
      </c>
      <c r="F216" s="8">
        <f t="shared" si="60"/>
        <v>0</v>
      </c>
      <c r="G216" s="8">
        <f t="shared" si="60"/>
        <v>0</v>
      </c>
      <c r="H216" s="8">
        <f t="shared" si="60"/>
        <v>0</v>
      </c>
      <c r="I216" s="8">
        <f t="shared" si="60"/>
        <v>0</v>
      </c>
      <c r="J216" s="8">
        <f t="shared" si="60"/>
        <v>0</v>
      </c>
      <c r="K216" s="8">
        <f t="shared" si="60"/>
        <v>0</v>
      </c>
      <c r="L216" s="8">
        <f t="shared" si="60"/>
        <v>170000</v>
      </c>
      <c r="M216" s="8">
        <f t="shared" si="60"/>
        <v>0</v>
      </c>
      <c r="N216" s="8">
        <f t="shared" si="60"/>
        <v>5000</v>
      </c>
      <c r="P216" s="8">
        <f t="shared" ref="P216:CB216" si="61">P8+P27+P44</f>
        <v>65000</v>
      </c>
      <c r="Q216" s="8">
        <f t="shared" si="61"/>
        <v>0</v>
      </c>
      <c r="R216" s="8">
        <f t="shared" si="61"/>
        <v>0</v>
      </c>
      <c r="S216" s="8">
        <f t="shared" si="61"/>
        <v>10000</v>
      </c>
      <c r="T216" s="8">
        <f t="shared" si="61"/>
        <v>0</v>
      </c>
      <c r="U216" s="8">
        <f t="shared" si="61"/>
        <v>0</v>
      </c>
      <c r="V216" s="8">
        <f t="shared" si="61"/>
        <v>0</v>
      </c>
      <c r="W216" s="8">
        <f t="shared" si="61"/>
        <v>0</v>
      </c>
      <c r="X216" s="8">
        <f t="shared" si="61"/>
        <v>0</v>
      </c>
      <c r="Y216" s="8">
        <f t="shared" si="61"/>
        <v>0</v>
      </c>
      <c r="Z216" s="8">
        <f t="shared" si="61"/>
        <v>60000</v>
      </c>
      <c r="AA216" s="8">
        <f t="shared" si="61"/>
        <v>20000</v>
      </c>
      <c r="AB216" s="8">
        <f t="shared" si="61"/>
        <v>0</v>
      </c>
      <c r="AC216" s="8">
        <f t="shared" si="61"/>
        <v>0</v>
      </c>
      <c r="AD216" s="8">
        <f t="shared" si="61"/>
        <v>0</v>
      </c>
      <c r="AE216" s="8">
        <f t="shared" si="61"/>
        <v>0</v>
      </c>
      <c r="AF216" s="8">
        <f t="shared" si="61"/>
        <v>0</v>
      </c>
      <c r="AG216" s="8">
        <f t="shared" si="61"/>
        <v>0</v>
      </c>
      <c r="AH216" s="8">
        <f t="shared" si="61"/>
        <v>0</v>
      </c>
      <c r="AI216" s="8">
        <f t="shared" si="61"/>
        <v>0</v>
      </c>
      <c r="AJ216" s="8">
        <f t="shared" si="61"/>
        <v>0</v>
      </c>
      <c r="AK216" s="8">
        <f t="shared" si="61"/>
        <v>0</v>
      </c>
      <c r="AL216" s="8">
        <f t="shared" si="61"/>
        <v>0</v>
      </c>
      <c r="AM216" s="8">
        <f t="shared" si="61"/>
        <v>0</v>
      </c>
      <c r="AN216" s="8">
        <f t="shared" si="61"/>
        <v>0</v>
      </c>
      <c r="AO216" s="8">
        <f t="shared" si="61"/>
        <v>0</v>
      </c>
      <c r="AP216" s="8">
        <f t="shared" si="61"/>
        <v>0</v>
      </c>
      <c r="AQ216" s="8">
        <f t="shared" si="61"/>
        <v>0</v>
      </c>
      <c r="AR216" s="8">
        <f t="shared" si="61"/>
        <v>0</v>
      </c>
      <c r="AS216" s="8">
        <f t="shared" si="61"/>
        <v>0</v>
      </c>
      <c r="AT216" s="8">
        <f t="shared" si="61"/>
        <v>565000</v>
      </c>
      <c r="AU216" s="8">
        <f t="shared" si="61"/>
        <v>0</v>
      </c>
      <c r="AV216" s="8">
        <f t="shared" si="61"/>
        <v>120000</v>
      </c>
      <c r="AW216" s="8">
        <f t="shared" si="61"/>
        <v>0</v>
      </c>
      <c r="AX216" s="8">
        <f t="shared" si="61"/>
        <v>0</v>
      </c>
      <c r="AY216" s="8">
        <f t="shared" si="61"/>
        <v>305000</v>
      </c>
      <c r="AZ216" s="8">
        <f t="shared" si="61"/>
        <v>0</v>
      </c>
      <c r="BA216" s="8">
        <f t="shared" si="61"/>
        <v>0</v>
      </c>
      <c r="BB216" s="8">
        <f t="shared" si="61"/>
        <v>0</v>
      </c>
      <c r="BC216" s="8">
        <f t="shared" si="61"/>
        <v>0</v>
      </c>
      <c r="BD216" s="8">
        <f t="shared" si="61"/>
        <v>0</v>
      </c>
      <c r="BE216" s="8">
        <f t="shared" si="61"/>
        <v>0</v>
      </c>
      <c r="BF216" s="8">
        <f t="shared" si="61"/>
        <v>0</v>
      </c>
      <c r="BG216" s="8">
        <f t="shared" si="61"/>
        <v>0</v>
      </c>
      <c r="BH216" s="8">
        <f t="shared" si="61"/>
        <v>0</v>
      </c>
      <c r="BI216" s="8">
        <f t="shared" si="61"/>
        <v>0</v>
      </c>
      <c r="BJ216" s="8">
        <f t="shared" si="61"/>
        <v>0</v>
      </c>
      <c r="BK216" s="8">
        <f t="shared" si="61"/>
        <v>0</v>
      </c>
      <c r="BL216" s="8">
        <f t="shared" si="61"/>
        <v>0</v>
      </c>
      <c r="BM216" s="8">
        <f t="shared" si="61"/>
        <v>0</v>
      </c>
      <c r="BN216" s="8">
        <f t="shared" si="61"/>
        <v>0</v>
      </c>
      <c r="BO216" s="8">
        <f t="shared" si="61"/>
        <v>0</v>
      </c>
      <c r="BP216" s="8">
        <f t="shared" si="61"/>
        <v>0</v>
      </c>
      <c r="BQ216" s="8">
        <f t="shared" si="61"/>
        <v>0</v>
      </c>
      <c r="BR216" s="8">
        <f t="shared" si="61"/>
        <v>0</v>
      </c>
      <c r="BS216" s="8">
        <f t="shared" si="61"/>
        <v>0</v>
      </c>
      <c r="BT216" s="8">
        <f t="shared" si="61"/>
        <v>0</v>
      </c>
      <c r="BU216" s="8">
        <f t="shared" si="61"/>
        <v>0</v>
      </c>
      <c r="BV216" s="8">
        <f t="shared" si="61"/>
        <v>0</v>
      </c>
      <c r="BW216" s="8">
        <f t="shared" si="61"/>
        <v>0</v>
      </c>
      <c r="BX216" s="8">
        <f t="shared" si="61"/>
        <v>0</v>
      </c>
      <c r="BY216" s="8">
        <f t="shared" si="61"/>
        <v>0</v>
      </c>
      <c r="BZ216" s="8">
        <f t="shared" si="61"/>
        <v>0</v>
      </c>
      <c r="CA216" s="8">
        <f t="shared" si="61"/>
        <v>0</v>
      </c>
      <c r="CB216" s="8">
        <f t="shared" si="61"/>
        <v>0</v>
      </c>
      <c r="CC216" s="8">
        <f t="shared" ref="CC216:CQ216" si="62">CC8+CC27+CC44</f>
        <v>0</v>
      </c>
      <c r="CD216" s="8">
        <f t="shared" si="62"/>
        <v>0</v>
      </c>
      <c r="CE216" s="8">
        <f t="shared" si="62"/>
        <v>0</v>
      </c>
      <c r="CF216" s="8">
        <f t="shared" si="62"/>
        <v>0</v>
      </c>
      <c r="CG216" s="8">
        <f t="shared" si="62"/>
        <v>0</v>
      </c>
      <c r="CH216" s="8">
        <f t="shared" si="62"/>
        <v>0</v>
      </c>
      <c r="CI216" s="8">
        <f t="shared" si="62"/>
        <v>0</v>
      </c>
      <c r="CJ216" s="8">
        <f t="shared" si="62"/>
        <v>0</v>
      </c>
      <c r="CK216" s="8">
        <f t="shared" si="62"/>
        <v>0</v>
      </c>
      <c r="CL216" s="8">
        <f t="shared" si="62"/>
        <v>0</v>
      </c>
      <c r="CM216" s="8">
        <f t="shared" si="62"/>
        <v>0</v>
      </c>
      <c r="CN216" s="8">
        <f t="shared" si="62"/>
        <v>0</v>
      </c>
      <c r="CO216" s="8">
        <f t="shared" si="62"/>
        <v>0</v>
      </c>
      <c r="CP216" s="8">
        <f t="shared" si="62"/>
        <v>0</v>
      </c>
      <c r="CQ216" s="8">
        <f t="shared" si="62"/>
        <v>4625679.5</v>
      </c>
      <c r="CR216" s="8" t="s">
        <v>358</v>
      </c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</row>
    <row r="217" spans="1:108" ht="13.5" x14ac:dyDescent="0.25">
      <c r="A217" s="7" t="s">
        <v>298</v>
      </c>
      <c r="B217" s="8" t="s">
        <v>299</v>
      </c>
      <c r="C217" s="8">
        <f t="shared" ref="C217:N217" si="63">C9+C28+C45</f>
        <v>2224142.5499999998</v>
      </c>
      <c r="D217" s="8">
        <f t="shared" si="63"/>
        <v>0</v>
      </c>
      <c r="E217" s="8">
        <f t="shared" si="63"/>
        <v>0</v>
      </c>
      <c r="F217" s="8">
        <f t="shared" si="63"/>
        <v>0</v>
      </c>
      <c r="G217" s="8">
        <f t="shared" si="63"/>
        <v>0</v>
      </c>
      <c r="H217" s="8">
        <f t="shared" si="63"/>
        <v>15000</v>
      </c>
      <c r="I217" s="8">
        <f t="shared" si="63"/>
        <v>0</v>
      </c>
      <c r="J217" s="8">
        <f t="shared" si="63"/>
        <v>0</v>
      </c>
      <c r="K217" s="8">
        <f t="shared" si="63"/>
        <v>0</v>
      </c>
      <c r="L217" s="8">
        <f t="shared" si="63"/>
        <v>29000</v>
      </c>
      <c r="M217" s="8">
        <f t="shared" si="63"/>
        <v>0</v>
      </c>
      <c r="N217" s="8">
        <f t="shared" si="63"/>
        <v>0</v>
      </c>
      <c r="P217" s="8">
        <f t="shared" ref="P217:CB217" si="64">P9+P28+P45</f>
        <v>68000</v>
      </c>
      <c r="Q217" s="8">
        <f t="shared" si="64"/>
        <v>0</v>
      </c>
      <c r="R217" s="8">
        <f t="shared" si="64"/>
        <v>0</v>
      </c>
      <c r="S217" s="8">
        <f t="shared" si="64"/>
        <v>12000</v>
      </c>
      <c r="T217" s="8">
        <f t="shared" si="64"/>
        <v>0</v>
      </c>
      <c r="U217" s="8">
        <f t="shared" si="64"/>
        <v>0</v>
      </c>
      <c r="V217" s="8">
        <f t="shared" si="64"/>
        <v>0</v>
      </c>
      <c r="W217" s="8">
        <f t="shared" si="64"/>
        <v>0</v>
      </c>
      <c r="X217" s="8">
        <f t="shared" si="64"/>
        <v>0</v>
      </c>
      <c r="Y217" s="8">
        <f t="shared" si="64"/>
        <v>0</v>
      </c>
      <c r="Z217" s="8">
        <f t="shared" si="64"/>
        <v>310000</v>
      </c>
      <c r="AA217" s="8">
        <f t="shared" si="64"/>
        <v>0</v>
      </c>
      <c r="AB217" s="8">
        <f t="shared" si="64"/>
        <v>0</v>
      </c>
      <c r="AC217" s="8">
        <f t="shared" si="64"/>
        <v>0</v>
      </c>
      <c r="AD217" s="8">
        <f t="shared" si="64"/>
        <v>0</v>
      </c>
      <c r="AE217" s="8">
        <f t="shared" si="64"/>
        <v>137000</v>
      </c>
      <c r="AF217" s="8">
        <f t="shared" si="64"/>
        <v>0</v>
      </c>
      <c r="AG217" s="8">
        <f t="shared" si="64"/>
        <v>0</v>
      </c>
      <c r="AH217" s="8">
        <f t="shared" si="64"/>
        <v>0</v>
      </c>
      <c r="AI217" s="8">
        <f t="shared" si="64"/>
        <v>0</v>
      </c>
      <c r="AJ217" s="8">
        <f t="shared" si="64"/>
        <v>0</v>
      </c>
      <c r="AK217" s="8">
        <f t="shared" si="64"/>
        <v>0</v>
      </c>
      <c r="AL217" s="8">
        <f t="shared" si="64"/>
        <v>0</v>
      </c>
      <c r="AM217" s="8">
        <f t="shared" si="64"/>
        <v>0</v>
      </c>
      <c r="AN217" s="8">
        <f t="shared" si="64"/>
        <v>0</v>
      </c>
      <c r="AO217" s="8">
        <f t="shared" si="64"/>
        <v>0</v>
      </c>
      <c r="AP217" s="8">
        <f t="shared" si="64"/>
        <v>0</v>
      </c>
      <c r="AQ217" s="8">
        <f t="shared" si="64"/>
        <v>0</v>
      </c>
      <c r="AR217" s="8">
        <f t="shared" si="64"/>
        <v>0</v>
      </c>
      <c r="AS217" s="8">
        <f t="shared" si="64"/>
        <v>0</v>
      </c>
      <c r="AT217" s="8">
        <f t="shared" si="64"/>
        <v>138000</v>
      </c>
      <c r="AU217" s="8">
        <f t="shared" si="64"/>
        <v>1142800</v>
      </c>
      <c r="AV217" s="8">
        <f t="shared" si="64"/>
        <v>18000</v>
      </c>
      <c r="AW217" s="8">
        <f t="shared" si="64"/>
        <v>0</v>
      </c>
      <c r="AX217" s="8">
        <f t="shared" si="64"/>
        <v>0</v>
      </c>
      <c r="AY217" s="8">
        <f t="shared" si="64"/>
        <v>84200</v>
      </c>
      <c r="AZ217" s="8">
        <f t="shared" si="64"/>
        <v>0</v>
      </c>
      <c r="BA217" s="8">
        <f t="shared" si="64"/>
        <v>0</v>
      </c>
      <c r="BB217" s="8">
        <f t="shared" si="64"/>
        <v>0</v>
      </c>
      <c r="BC217" s="8">
        <f t="shared" si="64"/>
        <v>0</v>
      </c>
      <c r="BD217" s="8">
        <f t="shared" si="64"/>
        <v>0</v>
      </c>
      <c r="BE217" s="8">
        <f t="shared" si="64"/>
        <v>0</v>
      </c>
      <c r="BF217" s="8">
        <f t="shared" si="64"/>
        <v>0</v>
      </c>
      <c r="BG217" s="8">
        <f t="shared" si="64"/>
        <v>0</v>
      </c>
      <c r="BH217" s="8">
        <f t="shared" si="64"/>
        <v>0</v>
      </c>
      <c r="BI217" s="8">
        <f t="shared" si="64"/>
        <v>0</v>
      </c>
      <c r="BJ217" s="8">
        <f t="shared" si="64"/>
        <v>0</v>
      </c>
      <c r="BK217" s="8">
        <f t="shared" si="64"/>
        <v>0</v>
      </c>
      <c r="BL217" s="8">
        <f t="shared" si="64"/>
        <v>0</v>
      </c>
      <c r="BM217" s="8">
        <f t="shared" si="64"/>
        <v>0</v>
      </c>
      <c r="BN217" s="8">
        <f t="shared" si="64"/>
        <v>0</v>
      </c>
      <c r="BO217" s="8">
        <f t="shared" si="64"/>
        <v>0</v>
      </c>
      <c r="BP217" s="8">
        <f t="shared" si="64"/>
        <v>0</v>
      </c>
      <c r="BQ217" s="8">
        <f t="shared" si="64"/>
        <v>0</v>
      </c>
      <c r="BR217" s="8">
        <f t="shared" si="64"/>
        <v>0</v>
      </c>
      <c r="BS217" s="8">
        <f t="shared" si="64"/>
        <v>0</v>
      </c>
      <c r="BT217" s="8">
        <f t="shared" si="64"/>
        <v>0</v>
      </c>
      <c r="BU217" s="8">
        <f t="shared" si="64"/>
        <v>15232462.460000001</v>
      </c>
      <c r="BV217" s="8">
        <f t="shared" si="64"/>
        <v>0</v>
      </c>
      <c r="BW217" s="8">
        <f t="shared" si="64"/>
        <v>0</v>
      </c>
      <c r="BX217" s="8">
        <f t="shared" si="64"/>
        <v>0</v>
      </c>
      <c r="BY217" s="8">
        <f t="shared" si="64"/>
        <v>0</v>
      </c>
      <c r="BZ217" s="8">
        <f t="shared" si="64"/>
        <v>0</v>
      </c>
      <c r="CA217" s="8">
        <f t="shared" si="64"/>
        <v>0</v>
      </c>
      <c r="CB217" s="8">
        <f t="shared" si="64"/>
        <v>0</v>
      </c>
      <c r="CC217" s="8">
        <f t="shared" ref="CC217:CQ217" si="65">CC9+CC28+CC45</f>
        <v>0</v>
      </c>
      <c r="CD217" s="8">
        <f t="shared" si="65"/>
        <v>0</v>
      </c>
      <c r="CE217" s="8">
        <f t="shared" si="65"/>
        <v>0</v>
      </c>
      <c r="CF217" s="8">
        <f t="shared" si="65"/>
        <v>0</v>
      </c>
      <c r="CG217" s="8">
        <f t="shared" si="65"/>
        <v>0</v>
      </c>
      <c r="CH217" s="8">
        <f t="shared" si="65"/>
        <v>0</v>
      </c>
      <c r="CI217" s="8">
        <f t="shared" si="65"/>
        <v>0</v>
      </c>
      <c r="CJ217" s="8">
        <f t="shared" si="65"/>
        <v>0</v>
      </c>
      <c r="CK217" s="8">
        <f t="shared" si="65"/>
        <v>0</v>
      </c>
      <c r="CL217" s="8">
        <f t="shared" si="65"/>
        <v>0</v>
      </c>
      <c r="CM217" s="8">
        <f t="shared" si="65"/>
        <v>0</v>
      </c>
      <c r="CN217" s="8">
        <f t="shared" si="65"/>
        <v>0</v>
      </c>
      <c r="CO217" s="8">
        <f t="shared" si="65"/>
        <v>0</v>
      </c>
      <c r="CP217" s="8">
        <f t="shared" si="65"/>
        <v>0</v>
      </c>
      <c r="CQ217" s="8">
        <f t="shared" si="65"/>
        <v>19410605.010000002</v>
      </c>
      <c r="CR217" s="8" t="s">
        <v>298</v>
      </c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</row>
    <row r="218" spans="1:108" ht="13.5" x14ac:dyDescent="0.25">
      <c r="A218" s="7" t="s">
        <v>300</v>
      </c>
      <c r="B218" s="8" t="s">
        <v>301</v>
      </c>
      <c r="C218" s="8">
        <f t="shared" ref="C218:N218" si="66">C10+C29+C46</f>
        <v>924114.76</v>
      </c>
      <c r="D218" s="8">
        <f t="shared" si="66"/>
        <v>0</v>
      </c>
      <c r="E218" s="8">
        <f t="shared" si="66"/>
        <v>0</v>
      </c>
      <c r="F218" s="8">
        <f t="shared" si="66"/>
        <v>0</v>
      </c>
      <c r="G218" s="8">
        <f t="shared" si="66"/>
        <v>0</v>
      </c>
      <c r="H218" s="8">
        <f t="shared" si="66"/>
        <v>0</v>
      </c>
      <c r="I218" s="8">
        <f t="shared" si="66"/>
        <v>0</v>
      </c>
      <c r="J218" s="8">
        <f t="shared" si="66"/>
        <v>0</v>
      </c>
      <c r="K218" s="8">
        <f t="shared" si="66"/>
        <v>0</v>
      </c>
      <c r="L218" s="8">
        <f t="shared" si="66"/>
        <v>0</v>
      </c>
      <c r="M218" s="8">
        <f t="shared" si="66"/>
        <v>0</v>
      </c>
      <c r="N218" s="8">
        <f t="shared" si="66"/>
        <v>0</v>
      </c>
      <c r="P218" s="8">
        <f t="shared" ref="P218:CB218" si="67">P10+P29+P46</f>
        <v>10000</v>
      </c>
      <c r="Q218" s="8">
        <f t="shared" si="67"/>
        <v>0</v>
      </c>
      <c r="R218" s="8">
        <f t="shared" si="67"/>
        <v>0</v>
      </c>
      <c r="S218" s="8">
        <f t="shared" si="67"/>
        <v>0</v>
      </c>
      <c r="T218" s="8">
        <f t="shared" si="67"/>
        <v>53000</v>
      </c>
      <c r="U218" s="8">
        <f t="shared" si="67"/>
        <v>0</v>
      </c>
      <c r="V218" s="8">
        <f t="shared" si="67"/>
        <v>0</v>
      </c>
      <c r="W218" s="8">
        <f t="shared" si="67"/>
        <v>0</v>
      </c>
      <c r="X218" s="8">
        <f t="shared" si="67"/>
        <v>0</v>
      </c>
      <c r="Y218" s="8">
        <f t="shared" si="67"/>
        <v>0</v>
      </c>
      <c r="Z218" s="8">
        <f t="shared" si="67"/>
        <v>0</v>
      </c>
      <c r="AA218" s="8">
        <f t="shared" si="67"/>
        <v>0</v>
      </c>
      <c r="AB218" s="8">
        <f t="shared" si="67"/>
        <v>0</v>
      </c>
      <c r="AC218" s="8">
        <f t="shared" si="67"/>
        <v>97000</v>
      </c>
      <c r="AD218" s="8">
        <f t="shared" si="67"/>
        <v>0</v>
      </c>
      <c r="AE218" s="8">
        <f t="shared" si="67"/>
        <v>0</v>
      </c>
      <c r="AF218" s="8">
        <f t="shared" si="67"/>
        <v>0</v>
      </c>
      <c r="AG218" s="8">
        <f t="shared" si="67"/>
        <v>0</v>
      </c>
      <c r="AH218" s="8">
        <f t="shared" si="67"/>
        <v>0</v>
      </c>
      <c r="AI218" s="8">
        <f t="shared" si="67"/>
        <v>0</v>
      </c>
      <c r="AJ218" s="8">
        <f t="shared" si="67"/>
        <v>0</v>
      </c>
      <c r="AK218" s="8">
        <f t="shared" si="67"/>
        <v>0</v>
      </c>
      <c r="AL218" s="8">
        <f t="shared" si="67"/>
        <v>0</v>
      </c>
      <c r="AM218" s="8">
        <f t="shared" si="67"/>
        <v>0</v>
      </c>
      <c r="AN218" s="8">
        <f t="shared" si="67"/>
        <v>0</v>
      </c>
      <c r="AO218" s="8">
        <f t="shared" si="67"/>
        <v>0</v>
      </c>
      <c r="AP218" s="8">
        <f t="shared" si="67"/>
        <v>0</v>
      </c>
      <c r="AQ218" s="8">
        <f t="shared" si="67"/>
        <v>0</v>
      </c>
      <c r="AR218" s="8">
        <f t="shared" si="67"/>
        <v>0</v>
      </c>
      <c r="AS218" s="8">
        <f t="shared" si="67"/>
        <v>0</v>
      </c>
      <c r="AT218" s="8">
        <f t="shared" si="67"/>
        <v>0</v>
      </c>
      <c r="AU218" s="8">
        <f t="shared" si="67"/>
        <v>0</v>
      </c>
      <c r="AV218" s="8">
        <f t="shared" si="67"/>
        <v>0</v>
      </c>
      <c r="AW218" s="8">
        <f t="shared" si="67"/>
        <v>0</v>
      </c>
      <c r="AX218" s="8">
        <f t="shared" si="67"/>
        <v>0</v>
      </c>
      <c r="AY218" s="8">
        <f t="shared" si="67"/>
        <v>0</v>
      </c>
      <c r="AZ218" s="8">
        <f t="shared" si="67"/>
        <v>0</v>
      </c>
      <c r="BA218" s="8">
        <f t="shared" si="67"/>
        <v>0</v>
      </c>
      <c r="BB218" s="8">
        <f t="shared" si="67"/>
        <v>0</v>
      </c>
      <c r="BC218" s="8">
        <f t="shared" si="67"/>
        <v>0</v>
      </c>
      <c r="BD218" s="8">
        <f t="shared" si="67"/>
        <v>0</v>
      </c>
      <c r="BE218" s="8">
        <f t="shared" si="67"/>
        <v>0</v>
      </c>
      <c r="BF218" s="8">
        <f t="shared" si="67"/>
        <v>0</v>
      </c>
      <c r="BG218" s="8">
        <f t="shared" si="67"/>
        <v>0</v>
      </c>
      <c r="BH218" s="8">
        <f t="shared" si="67"/>
        <v>0</v>
      </c>
      <c r="BI218" s="8">
        <f t="shared" si="67"/>
        <v>0</v>
      </c>
      <c r="BJ218" s="8">
        <f t="shared" si="67"/>
        <v>0</v>
      </c>
      <c r="BK218" s="8">
        <f t="shared" si="67"/>
        <v>0</v>
      </c>
      <c r="BL218" s="8">
        <f t="shared" si="67"/>
        <v>0</v>
      </c>
      <c r="BM218" s="8">
        <f t="shared" si="67"/>
        <v>0</v>
      </c>
      <c r="BN218" s="8">
        <f t="shared" si="67"/>
        <v>0</v>
      </c>
      <c r="BO218" s="8">
        <f t="shared" si="67"/>
        <v>0</v>
      </c>
      <c r="BP218" s="8">
        <f t="shared" si="67"/>
        <v>0</v>
      </c>
      <c r="BQ218" s="8">
        <f t="shared" si="67"/>
        <v>0</v>
      </c>
      <c r="BR218" s="8">
        <f t="shared" si="67"/>
        <v>0</v>
      </c>
      <c r="BS218" s="8">
        <f t="shared" si="67"/>
        <v>0</v>
      </c>
      <c r="BT218" s="8">
        <f t="shared" si="67"/>
        <v>0</v>
      </c>
      <c r="BU218" s="8">
        <f t="shared" si="67"/>
        <v>0</v>
      </c>
      <c r="BV218" s="8">
        <f t="shared" si="67"/>
        <v>0</v>
      </c>
      <c r="BW218" s="8">
        <f t="shared" si="67"/>
        <v>0</v>
      </c>
      <c r="BX218" s="8">
        <f t="shared" si="67"/>
        <v>0</v>
      </c>
      <c r="BY218" s="8">
        <f t="shared" si="67"/>
        <v>0</v>
      </c>
      <c r="BZ218" s="8">
        <f t="shared" si="67"/>
        <v>0</v>
      </c>
      <c r="CA218" s="8">
        <f t="shared" si="67"/>
        <v>0</v>
      </c>
      <c r="CB218" s="8">
        <f t="shared" si="67"/>
        <v>0</v>
      </c>
      <c r="CC218" s="8">
        <f t="shared" ref="CC218:CQ218" si="68">CC10+CC29+CC46</f>
        <v>0</v>
      </c>
      <c r="CD218" s="8">
        <f t="shared" si="68"/>
        <v>0</v>
      </c>
      <c r="CE218" s="8">
        <f t="shared" si="68"/>
        <v>0</v>
      </c>
      <c r="CF218" s="8">
        <f t="shared" si="68"/>
        <v>0</v>
      </c>
      <c r="CG218" s="8">
        <f t="shared" si="68"/>
        <v>0</v>
      </c>
      <c r="CH218" s="8">
        <f t="shared" si="68"/>
        <v>0</v>
      </c>
      <c r="CI218" s="8">
        <f t="shared" si="68"/>
        <v>0</v>
      </c>
      <c r="CJ218" s="8">
        <f t="shared" si="68"/>
        <v>0</v>
      </c>
      <c r="CK218" s="8">
        <f t="shared" si="68"/>
        <v>0</v>
      </c>
      <c r="CL218" s="8">
        <f t="shared" si="68"/>
        <v>0</v>
      </c>
      <c r="CM218" s="8">
        <f t="shared" si="68"/>
        <v>0</v>
      </c>
      <c r="CN218" s="8">
        <f t="shared" si="68"/>
        <v>0</v>
      </c>
      <c r="CO218" s="8">
        <f t="shared" si="68"/>
        <v>0</v>
      </c>
      <c r="CP218" s="8">
        <f t="shared" si="68"/>
        <v>0</v>
      </c>
      <c r="CQ218" s="8">
        <f t="shared" si="68"/>
        <v>1084114.76</v>
      </c>
      <c r="CR218" s="8" t="s">
        <v>300</v>
      </c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</row>
    <row r="219" spans="1:108" ht="13.5" x14ac:dyDescent="0.25">
      <c r="A219" s="7" t="s">
        <v>302</v>
      </c>
      <c r="B219" s="8" t="s">
        <v>303</v>
      </c>
      <c r="C219" s="8">
        <f t="shared" ref="C219:N219" si="69">C11+C30+C47</f>
        <v>7369829.3799999999</v>
      </c>
      <c r="D219" s="8">
        <f t="shared" si="69"/>
        <v>0</v>
      </c>
      <c r="E219" s="8">
        <f t="shared" si="69"/>
        <v>0</v>
      </c>
      <c r="F219" s="8">
        <f t="shared" si="69"/>
        <v>35861320.039999999</v>
      </c>
      <c r="G219" s="8">
        <f t="shared" si="69"/>
        <v>0</v>
      </c>
      <c r="H219" s="8">
        <f t="shared" si="69"/>
        <v>20000</v>
      </c>
      <c r="I219" s="8">
        <f t="shared" si="69"/>
        <v>0</v>
      </c>
      <c r="J219" s="8">
        <f t="shared" si="69"/>
        <v>0</v>
      </c>
      <c r="K219" s="8">
        <f t="shared" si="69"/>
        <v>0</v>
      </c>
      <c r="L219" s="8">
        <f t="shared" si="69"/>
        <v>4000</v>
      </c>
      <c r="M219" s="8">
        <f t="shared" si="69"/>
        <v>0</v>
      </c>
      <c r="N219" s="8">
        <f t="shared" si="69"/>
        <v>10000</v>
      </c>
      <c r="P219" s="8">
        <f t="shared" ref="P219:CB219" si="70">P11+P30+P47</f>
        <v>508000</v>
      </c>
      <c r="Q219" s="8">
        <f t="shared" si="70"/>
        <v>0</v>
      </c>
      <c r="R219" s="8">
        <f t="shared" si="70"/>
        <v>37500</v>
      </c>
      <c r="S219" s="8">
        <f t="shared" si="70"/>
        <v>0</v>
      </c>
      <c r="T219" s="8">
        <f t="shared" si="70"/>
        <v>0</v>
      </c>
      <c r="U219" s="8">
        <f t="shared" si="70"/>
        <v>0</v>
      </c>
      <c r="V219" s="8">
        <f t="shared" si="70"/>
        <v>0</v>
      </c>
      <c r="W219" s="8">
        <f t="shared" si="70"/>
        <v>0</v>
      </c>
      <c r="X219" s="8">
        <f t="shared" si="70"/>
        <v>0</v>
      </c>
      <c r="Y219" s="8">
        <f t="shared" si="70"/>
        <v>0</v>
      </c>
      <c r="Z219" s="8">
        <f t="shared" si="70"/>
        <v>930500</v>
      </c>
      <c r="AA219" s="8">
        <f t="shared" si="70"/>
        <v>0</v>
      </c>
      <c r="AB219" s="8">
        <f t="shared" si="70"/>
        <v>0</v>
      </c>
      <c r="AC219" s="8">
        <f t="shared" si="70"/>
        <v>86500</v>
      </c>
      <c r="AD219" s="8">
        <f t="shared" si="70"/>
        <v>33000</v>
      </c>
      <c r="AE219" s="8">
        <f t="shared" si="70"/>
        <v>53500</v>
      </c>
      <c r="AF219" s="8">
        <f t="shared" si="70"/>
        <v>0</v>
      </c>
      <c r="AG219" s="8">
        <f t="shared" si="70"/>
        <v>0</v>
      </c>
      <c r="AH219" s="8">
        <f t="shared" si="70"/>
        <v>0</v>
      </c>
      <c r="AI219" s="8">
        <f t="shared" si="70"/>
        <v>1443095.85</v>
      </c>
      <c r="AJ219" s="8">
        <f t="shared" si="70"/>
        <v>2000000</v>
      </c>
      <c r="AK219" s="8">
        <f t="shared" si="70"/>
        <v>0</v>
      </c>
      <c r="AL219" s="8">
        <f t="shared" si="70"/>
        <v>0</v>
      </c>
      <c r="AM219" s="8">
        <f t="shared" si="70"/>
        <v>0</v>
      </c>
      <c r="AN219" s="8">
        <f t="shared" si="70"/>
        <v>0</v>
      </c>
      <c r="AO219" s="8">
        <f t="shared" si="70"/>
        <v>0</v>
      </c>
      <c r="AP219" s="8">
        <f t="shared" si="70"/>
        <v>1000000</v>
      </c>
      <c r="AQ219" s="8">
        <f t="shared" si="70"/>
        <v>0</v>
      </c>
      <c r="AR219" s="8">
        <f t="shared" si="70"/>
        <v>0</v>
      </c>
      <c r="AS219" s="8">
        <f t="shared" si="70"/>
        <v>0</v>
      </c>
      <c r="AT219" s="8">
        <f t="shared" si="70"/>
        <v>197500</v>
      </c>
      <c r="AU219" s="8">
        <f t="shared" si="70"/>
        <v>73000</v>
      </c>
      <c r="AV219" s="8">
        <f t="shared" si="70"/>
        <v>35000</v>
      </c>
      <c r="AW219" s="8">
        <f t="shared" si="70"/>
        <v>0</v>
      </c>
      <c r="AX219" s="8">
        <f t="shared" si="70"/>
        <v>0</v>
      </c>
      <c r="AY219" s="8">
        <f t="shared" si="70"/>
        <v>71500</v>
      </c>
      <c r="AZ219" s="8">
        <f t="shared" si="70"/>
        <v>0</v>
      </c>
      <c r="BA219" s="8">
        <f t="shared" si="70"/>
        <v>0</v>
      </c>
      <c r="BB219" s="8">
        <f t="shared" si="70"/>
        <v>0</v>
      </c>
      <c r="BC219" s="8">
        <f t="shared" si="70"/>
        <v>0</v>
      </c>
      <c r="BD219" s="8">
        <f t="shared" si="70"/>
        <v>750000</v>
      </c>
      <c r="BE219" s="8">
        <f t="shared" si="70"/>
        <v>0</v>
      </c>
      <c r="BF219" s="8">
        <f t="shared" si="70"/>
        <v>0</v>
      </c>
      <c r="BG219" s="8">
        <f t="shared" si="70"/>
        <v>0</v>
      </c>
      <c r="BH219" s="8">
        <f t="shared" si="70"/>
        <v>0</v>
      </c>
      <c r="BI219" s="8">
        <f t="shared" si="70"/>
        <v>0</v>
      </c>
      <c r="BJ219" s="8">
        <f t="shared" si="70"/>
        <v>0</v>
      </c>
      <c r="BK219" s="8">
        <f t="shared" si="70"/>
        <v>0</v>
      </c>
      <c r="BL219" s="8">
        <f t="shared" si="70"/>
        <v>0</v>
      </c>
      <c r="BM219" s="8">
        <f t="shared" si="70"/>
        <v>0</v>
      </c>
      <c r="BN219" s="8">
        <f t="shared" si="70"/>
        <v>0</v>
      </c>
      <c r="BO219" s="8">
        <f t="shared" si="70"/>
        <v>0</v>
      </c>
      <c r="BP219" s="8">
        <f t="shared" si="70"/>
        <v>0</v>
      </c>
      <c r="BQ219" s="8">
        <f t="shared" si="70"/>
        <v>0</v>
      </c>
      <c r="BR219" s="8">
        <f t="shared" si="70"/>
        <v>0</v>
      </c>
      <c r="BS219" s="8">
        <f t="shared" si="70"/>
        <v>0</v>
      </c>
      <c r="BT219" s="8">
        <f t="shared" si="70"/>
        <v>0</v>
      </c>
      <c r="BU219" s="8">
        <f t="shared" si="70"/>
        <v>0</v>
      </c>
      <c r="BV219" s="8">
        <f t="shared" si="70"/>
        <v>0</v>
      </c>
      <c r="BW219" s="8">
        <f t="shared" si="70"/>
        <v>0</v>
      </c>
      <c r="BX219" s="8">
        <f t="shared" si="70"/>
        <v>0</v>
      </c>
      <c r="BY219" s="8">
        <f t="shared" si="70"/>
        <v>0</v>
      </c>
      <c r="BZ219" s="8">
        <f t="shared" si="70"/>
        <v>0</v>
      </c>
      <c r="CA219" s="8">
        <f t="shared" si="70"/>
        <v>0</v>
      </c>
      <c r="CB219" s="8">
        <f t="shared" si="70"/>
        <v>0</v>
      </c>
      <c r="CC219" s="8">
        <f t="shared" ref="CC219:CQ219" si="71">CC11+CC30+CC47</f>
        <v>0</v>
      </c>
      <c r="CD219" s="8">
        <f t="shared" si="71"/>
        <v>0</v>
      </c>
      <c r="CE219" s="8">
        <f t="shared" si="71"/>
        <v>0</v>
      </c>
      <c r="CF219" s="8">
        <f t="shared" si="71"/>
        <v>0</v>
      </c>
      <c r="CG219" s="8">
        <f t="shared" si="71"/>
        <v>0</v>
      </c>
      <c r="CH219" s="8">
        <f t="shared" si="71"/>
        <v>0</v>
      </c>
      <c r="CI219" s="8">
        <f t="shared" si="71"/>
        <v>0</v>
      </c>
      <c r="CJ219" s="8">
        <f t="shared" si="71"/>
        <v>0</v>
      </c>
      <c r="CK219" s="8">
        <f t="shared" si="71"/>
        <v>0</v>
      </c>
      <c r="CL219" s="8">
        <f t="shared" si="71"/>
        <v>0</v>
      </c>
      <c r="CM219" s="8">
        <f t="shared" si="71"/>
        <v>0</v>
      </c>
      <c r="CN219" s="8">
        <f t="shared" si="71"/>
        <v>0</v>
      </c>
      <c r="CO219" s="8">
        <f t="shared" si="71"/>
        <v>0</v>
      </c>
      <c r="CP219" s="8">
        <f t="shared" si="71"/>
        <v>0</v>
      </c>
      <c r="CQ219" s="8">
        <f t="shared" si="71"/>
        <v>50484245.269999996</v>
      </c>
      <c r="CR219" s="8" t="s">
        <v>302</v>
      </c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</row>
    <row r="220" spans="1:108" ht="13.5" x14ac:dyDescent="0.25">
      <c r="A220" s="7" t="s">
        <v>304</v>
      </c>
      <c r="B220" s="8" t="s">
        <v>305</v>
      </c>
      <c r="C220" s="8">
        <f t="shared" ref="C220:N220" si="72">C12+C31+C48</f>
        <v>5320923.82</v>
      </c>
      <c r="D220" s="8">
        <f t="shared" si="72"/>
        <v>0</v>
      </c>
      <c r="E220" s="8">
        <f t="shared" si="72"/>
        <v>217730</v>
      </c>
      <c r="F220" s="8">
        <f t="shared" si="72"/>
        <v>0</v>
      </c>
      <c r="G220" s="8">
        <f t="shared" si="72"/>
        <v>40000</v>
      </c>
      <c r="H220" s="8">
        <f t="shared" si="72"/>
        <v>90000</v>
      </c>
      <c r="I220" s="8">
        <f t="shared" si="72"/>
        <v>0</v>
      </c>
      <c r="J220" s="8">
        <f t="shared" si="72"/>
        <v>0</v>
      </c>
      <c r="K220" s="8">
        <f t="shared" si="72"/>
        <v>0</v>
      </c>
      <c r="L220" s="8">
        <f t="shared" si="72"/>
        <v>80000</v>
      </c>
      <c r="M220" s="8">
        <f t="shared" si="72"/>
        <v>0</v>
      </c>
      <c r="N220" s="8">
        <f t="shared" si="72"/>
        <v>10000</v>
      </c>
      <c r="P220" s="8">
        <f t="shared" ref="P220:CB220" si="73">P12+P31+P48</f>
        <v>532000</v>
      </c>
      <c r="Q220" s="8">
        <f t="shared" si="73"/>
        <v>0</v>
      </c>
      <c r="R220" s="8">
        <f t="shared" si="73"/>
        <v>15000</v>
      </c>
      <c r="S220" s="8">
        <f t="shared" si="73"/>
        <v>10000</v>
      </c>
      <c r="T220" s="8">
        <f t="shared" si="73"/>
        <v>83500</v>
      </c>
      <c r="U220" s="8">
        <f t="shared" si="73"/>
        <v>129500</v>
      </c>
      <c r="V220" s="8">
        <f t="shared" si="73"/>
        <v>0</v>
      </c>
      <c r="W220" s="8">
        <f t="shared" si="73"/>
        <v>0</v>
      </c>
      <c r="X220" s="8">
        <f t="shared" si="73"/>
        <v>0</v>
      </c>
      <c r="Y220" s="8">
        <f t="shared" si="73"/>
        <v>0</v>
      </c>
      <c r="Z220" s="8">
        <f t="shared" si="73"/>
        <v>438500</v>
      </c>
      <c r="AA220" s="8">
        <f t="shared" si="73"/>
        <v>30000</v>
      </c>
      <c r="AB220" s="8">
        <f t="shared" si="73"/>
        <v>0</v>
      </c>
      <c r="AC220" s="8">
        <f t="shared" si="73"/>
        <v>188500</v>
      </c>
      <c r="AD220" s="8">
        <f t="shared" si="73"/>
        <v>10000</v>
      </c>
      <c r="AE220" s="8">
        <f t="shared" si="73"/>
        <v>0</v>
      </c>
      <c r="AF220" s="8">
        <f t="shared" si="73"/>
        <v>0</v>
      </c>
      <c r="AG220" s="8">
        <f t="shared" si="73"/>
        <v>104500</v>
      </c>
      <c r="AH220" s="8">
        <f t="shared" si="73"/>
        <v>0</v>
      </c>
      <c r="AI220" s="8">
        <f t="shared" si="73"/>
        <v>0</v>
      </c>
      <c r="AJ220" s="8">
        <f t="shared" si="73"/>
        <v>0</v>
      </c>
      <c r="AK220" s="8">
        <f t="shared" si="73"/>
        <v>10000</v>
      </c>
      <c r="AL220" s="8">
        <f t="shared" si="73"/>
        <v>0</v>
      </c>
      <c r="AM220" s="8">
        <f t="shared" si="73"/>
        <v>10000</v>
      </c>
      <c r="AN220" s="8">
        <f t="shared" si="73"/>
        <v>9000000</v>
      </c>
      <c r="AO220" s="8">
        <f t="shared" si="73"/>
        <v>0</v>
      </c>
      <c r="AP220" s="8">
        <f t="shared" si="73"/>
        <v>0</v>
      </c>
      <c r="AQ220" s="8">
        <f t="shared" si="73"/>
        <v>0</v>
      </c>
      <c r="AR220" s="8">
        <f t="shared" si="73"/>
        <v>0</v>
      </c>
      <c r="AS220" s="8">
        <f t="shared" si="73"/>
        <v>0</v>
      </c>
      <c r="AT220" s="8">
        <f t="shared" si="73"/>
        <v>334500</v>
      </c>
      <c r="AU220" s="8">
        <f t="shared" si="73"/>
        <v>0</v>
      </c>
      <c r="AV220" s="8">
        <f t="shared" si="73"/>
        <v>292500</v>
      </c>
      <c r="AW220" s="8">
        <f t="shared" si="73"/>
        <v>371123.31</v>
      </c>
      <c r="AX220" s="8">
        <f t="shared" si="73"/>
        <v>0</v>
      </c>
      <c r="AY220" s="8">
        <f t="shared" si="73"/>
        <v>0</v>
      </c>
      <c r="AZ220" s="8">
        <f t="shared" si="73"/>
        <v>0</v>
      </c>
      <c r="BA220" s="8">
        <f t="shared" si="73"/>
        <v>0</v>
      </c>
      <c r="BB220" s="8">
        <f t="shared" si="73"/>
        <v>0</v>
      </c>
      <c r="BC220" s="8">
        <f t="shared" si="73"/>
        <v>0</v>
      </c>
      <c r="BD220" s="8">
        <f t="shared" si="73"/>
        <v>0</v>
      </c>
      <c r="BE220" s="8">
        <f t="shared" si="73"/>
        <v>0</v>
      </c>
      <c r="BF220" s="8">
        <f t="shared" si="73"/>
        <v>0</v>
      </c>
      <c r="BG220" s="8">
        <f t="shared" si="73"/>
        <v>33027169.870000001</v>
      </c>
      <c r="BH220" s="8">
        <f t="shared" si="73"/>
        <v>0</v>
      </c>
      <c r="BI220" s="8">
        <f t="shared" si="73"/>
        <v>0</v>
      </c>
      <c r="BJ220" s="8">
        <f t="shared" si="73"/>
        <v>0</v>
      </c>
      <c r="BK220" s="8">
        <f t="shared" si="73"/>
        <v>0</v>
      </c>
      <c r="BL220" s="8">
        <f t="shared" si="73"/>
        <v>0</v>
      </c>
      <c r="BM220" s="8">
        <f t="shared" si="73"/>
        <v>0</v>
      </c>
      <c r="BN220" s="8">
        <f t="shared" si="73"/>
        <v>0</v>
      </c>
      <c r="BO220" s="8">
        <f t="shared" si="73"/>
        <v>0</v>
      </c>
      <c r="BP220" s="8">
        <f t="shared" si="73"/>
        <v>0</v>
      </c>
      <c r="BQ220" s="8">
        <f t="shared" si="73"/>
        <v>0</v>
      </c>
      <c r="BR220" s="8">
        <f t="shared" si="73"/>
        <v>0</v>
      </c>
      <c r="BS220" s="8">
        <f t="shared" si="73"/>
        <v>0</v>
      </c>
      <c r="BT220" s="8">
        <f t="shared" si="73"/>
        <v>0</v>
      </c>
      <c r="BU220" s="8">
        <f t="shared" si="73"/>
        <v>0</v>
      </c>
      <c r="BV220" s="8">
        <f t="shared" si="73"/>
        <v>0</v>
      </c>
      <c r="BW220" s="8">
        <f t="shared" si="73"/>
        <v>0</v>
      </c>
      <c r="BX220" s="8">
        <f t="shared" si="73"/>
        <v>0</v>
      </c>
      <c r="BY220" s="8">
        <f t="shared" si="73"/>
        <v>0</v>
      </c>
      <c r="BZ220" s="8">
        <f t="shared" si="73"/>
        <v>0</v>
      </c>
      <c r="CA220" s="8">
        <f t="shared" si="73"/>
        <v>0</v>
      </c>
      <c r="CB220" s="8">
        <f t="shared" si="73"/>
        <v>0</v>
      </c>
      <c r="CC220" s="8">
        <f t="shared" ref="CC220:CQ220" si="74">CC12+CC31+CC48</f>
        <v>0</v>
      </c>
      <c r="CD220" s="8">
        <f t="shared" si="74"/>
        <v>0</v>
      </c>
      <c r="CE220" s="8">
        <f t="shared" si="74"/>
        <v>0</v>
      </c>
      <c r="CF220" s="8">
        <f t="shared" si="74"/>
        <v>0</v>
      </c>
      <c r="CG220" s="8">
        <f t="shared" si="74"/>
        <v>0</v>
      </c>
      <c r="CH220" s="8">
        <f t="shared" si="74"/>
        <v>0</v>
      </c>
      <c r="CI220" s="8">
        <f t="shared" si="74"/>
        <v>0</v>
      </c>
      <c r="CJ220" s="8">
        <f t="shared" si="74"/>
        <v>0</v>
      </c>
      <c r="CK220" s="8">
        <f t="shared" si="74"/>
        <v>0</v>
      </c>
      <c r="CL220" s="8">
        <f t="shared" si="74"/>
        <v>0</v>
      </c>
      <c r="CM220" s="8">
        <f t="shared" si="74"/>
        <v>0</v>
      </c>
      <c r="CN220" s="8">
        <f t="shared" si="74"/>
        <v>0</v>
      </c>
      <c r="CO220" s="8">
        <f t="shared" si="74"/>
        <v>0</v>
      </c>
      <c r="CP220" s="8">
        <f t="shared" si="74"/>
        <v>0</v>
      </c>
      <c r="CQ220" s="8">
        <f t="shared" si="74"/>
        <v>50345447</v>
      </c>
      <c r="CR220" s="8" t="s">
        <v>304</v>
      </c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</row>
    <row r="221" spans="1:108" ht="13.5" x14ac:dyDescent="0.25">
      <c r="A221" s="7" t="s">
        <v>306</v>
      </c>
      <c r="B221" s="8" t="s">
        <v>307</v>
      </c>
      <c r="C221" s="8">
        <f t="shared" ref="C221:N221" si="75">C13+C32+C49</f>
        <v>2996090.91</v>
      </c>
      <c r="D221" s="8">
        <f t="shared" si="75"/>
        <v>37136335.240000002</v>
      </c>
      <c r="E221" s="8">
        <f t="shared" si="75"/>
        <v>0</v>
      </c>
      <c r="F221" s="8">
        <f t="shared" si="75"/>
        <v>0</v>
      </c>
      <c r="G221" s="8">
        <f t="shared" si="75"/>
        <v>0</v>
      </c>
      <c r="H221" s="8">
        <f t="shared" si="75"/>
        <v>0</v>
      </c>
      <c r="I221" s="8">
        <f t="shared" si="75"/>
        <v>0</v>
      </c>
      <c r="J221" s="8">
        <f t="shared" si="75"/>
        <v>0</v>
      </c>
      <c r="K221" s="8">
        <f t="shared" si="75"/>
        <v>0</v>
      </c>
      <c r="L221" s="8">
        <f t="shared" si="75"/>
        <v>10000</v>
      </c>
      <c r="M221" s="8">
        <f t="shared" si="75"/>
        <v>0</v>
      </c>
      <c r="N221" s="8">
        <f t="shared" si="75"/>
        <v>0</v>
      </c>
      <c r="P221" s="8">
        <f t="shared" ref="P221:CB221" si="76">P13+P32+P49</f>
        <v>8800</v>
      </c>
      <c r="Q221" s="8">
        <f t="shared" si="76"/>
        <v>0</v>
      </c>
      <c r="R221" s="8">
        <f t="shared" si="76"/>
        <v>0</v>
      </c>
      <c r="S221" s="8">
        <f t="shared" si="76"/>
        <v>0</v>
      </c>
      <c r="T221" s="8">
        <f t="shared" si="76"/>
        <v>0</v>
      </c>
      <c r="U221" s="8">
        <f t="shared" si="76"/>
        <v>0</v>
      </c>
      <c r="V221" s="8">
        <f t="shared" si="76"/>
        <v>0</v>
      </c>
      <c r="W221" s="8">
        <f t="shared" si="76"/>
        <v>0</v>
      </c>
      <c r="X221" s="8">
        <f t="shared" si="76"/>
        <v>38464035.920000002</v>
      </c>
      <c r="Y221" s="8">
        <f t="shared" si="76"/>
        <v>79461049.520000011</v>
      </c>
      <c r="Z221" s="8">
        <f t="shared" si="76"/>
        <v>0</v>
      </c>
      <c r="AA221" s="8">
        <f t="shared" si="76"/>
        <v>0</v>
      </c>
      <c r="AB221" s="8">
        <f t="shared" si="76"/>
        <v>0</v>
      </c>
      <c r="AC221" s="8">
        <f t="shared" si="76"/>
        <v>0</v>
      </c>
      <c r="AD221" s="8">
        <f t="shared" si="76"/>
        <v>0</v>
      </c>
      <c r="AE221" s="8">
        <f t="shared" si="76"/>
        <v>418500</v>
      </c>
      <c r="AF221" s="8">
        <f t="shared" si="76"/>
        <v>0</v>
      </c>
      <c r="AG221" s="8">
        <f t="shared" si="76"/>
        <v>0</v>
      </c>
      <c r="AH221" s="8">
        <f t="shared" si="76"/>
        <v>0</v>
      </c>
      <c r="AI221" s="8">
        <f t="shared" si="76"/>
        <v>813857.14</v>
      </c>
      <c r="AJ221" s="8">
        <f t="shared" si="76"/>
        <v>0</v>
      </c>
      <c r="AK221" s="8">
        <f t="shared" si="76"/>
        <v>0</v>
      </c>
      <c r="AL221" s="8">
        <f t="shared" si="76"/>
        <v>0</v>
      </c>
      <c r="AM221" s="8">
        <f t="shared" si="76"/>
        <v>0</v>
      </c>
      <c r="AN221" s="8">
        <f t="shared" si="76"/>
        <v>0</v>
      </c>
      <c r="AO221" s="8">
        <f t="shared" si="76"/>
        <v>0</v>
      </c>
      <c r="AP221" s="8">
        <f t="shared" si="76"/>
        <v>0</v>
      </c>
      <c r="AQ221" s="8">
        <f t="shared" si="76"/>
        <v>0</v>
      </c>
      <c r="AR221" s="8">
        <f t="shared" si="76"/>
        <v>0</v>
      </c>
      <c r="AS221" s="8">
        <f t="shared" si="76"/>
        <v>0</v>
      </c>
      <c r="AT221" s="8">
        <f t="shared" si="76"/>
        <v>140000</v>
      </c>
      <c r="AU221" s="8">
        <f t="shared" si="76"/>
        <v>10000</v>
      </c>
      <c r="AV221" s="8">
        <f t="shared" si="76"/>
        <v>21200</v>
      </c>
      <c r="AW221" s="8">
        <f t="shared" si="76"/>
        <v>0</v>
      </c>
      <c r="AX221" s="8">
        <f t="shared" si="76"/>
        <v>0</v>
      </c>
      <c r="AY221" s="8">
        <f t="shared" si="76"/>
        <v>65000</v>
      </c>
      <c r="AZ221" s="8">
        <f t="shared" si="76"/>
        <v>0</v>
      </c>
      <c r="BA221" s="8">
        <f t="shared" si="76"/>
        <v>0</v>
      </c>
      <c r="BB221" s="8">
        <f t="shared" si="76"/>
        <v>0</v>
      </c>
      <c r="BC221" s="8">
        <f t="shared" si="76"/>
        <v>0</v>
      </c>
      <c r="BD221" s="8">
        <f t="shared" si="76"/>
        <v>510000</v>
      </c>
      <c r="BE221" s="8">
        <f t="shared" si="76"/>
        <v>0</v>
      </c>
      <c r="BF221" s="8">
        <f t="shared" si="76"/>
        <v>0</v>
      </c>
      <c r="BG221" s="8">
        <f t="shared" si="76"/>
        <v>0</v>
      </c>
      <c r="BH221" s="8">
        <f t="shared" si="76"/>
        <v>0</v>
      </c>
      <c r="BI221" s="8">
        <f t="shared" si="76"/>
        <v>0</v>
      </c>
      <c r="BJ221" s="8">
        <f t="shared" si="76"/>
        <v>0</v>
      </c>
      <c r="BK221" s="8">
        <f t="shared" si="76"/>
        <v>0</v>
      </c>
      <c r="BL221" s="8">
        <f t="shared" si="76"/>
        <v>0</v>
      </c>
      <c r="BM221" s="8">
        <f t="shared" si="76"/>
        <v>0</v>
      </c>
      <c r="BN221" s="8">
        <f t="shared" si="76"/>
        <v>0</v>
      </c>
      <c r="BO221" s="8">
        <f t="shared" si="76"/>
        <v>0</v>
      </c>
      <c r="BP221" s="8">
        <f t="shared" si="76"/>
        <v>0</v>
      </c>
      <c r="BQ221" s="8">
        <f t="shared" si="76"/>
        <v>0</v>
      </c>
      <c r="BR221" s="8">
        <f t="shared" si="76"/>
        <v>0</v>
      </c>
      <c r="BS221" s="8">
        <f t="shared" si="76"/>
        <v>0</v>
      </c>
      <c r="BT221" s="8">
        <f t="shared" si="76"/>
        <v>0</v>
      </c>
      <c r="BU221" s="8">
        <f t="shared" si="76"/>
        <v>0</v>
      </c>
      <c r="BV221" s="8">
        <f t="shared" si="76"/>
        <v>0</v>
      </c>
      <c r="BW221" s="8">
        <f t="shared" si="76"/>
        <v>0</v>
      </c>
      <c r="BX221" s="8">
        <f t="shared" si="76"/>
        <v>0</v>
      </c>
      <c r="BY221" s="8">
        <f t="shared" si="76"/>
        <v>0</v>
      </c>
      <c r="BZ221" s="8">
        <f t="shared" si="76"/>
        <v>0</v>
      </c>
      <c r="CA221" s="8">
        <f t="shared" si="76"/>
        <v>0</v>
      </c>
      <c r="CB221" s="8">
        <f t="shared" si="76"/>
        <v>0</v>
      </c>
      <c r="CC221" s="8">
        <f t="shared" ref="CC221:CQ221" si="77">CC13+CC32+CC49</f>
        <v>0</v>
      </c>
      <c r="CD221" s="8">
        <f t="shared" si="77"/>
        <v>0</v>
      </c>
      <c r="CE221" s="8">
        <f t="shared" si="77"/>
        <v>0</v>
      </c>
      <c r="CF221" s="8">
        <f t="shared" si="77"/>
        <v>0</v>
      </c>
      <c r="CG221" s="8">
        <f t="shared" si="77"/>
        <v>0</v>
      </c>
      <c r="CH221" s="8">
        <f t="shared" si="77"/>
        <v>0</v>
      </c>
      <c r="CI221" s="8">
        <f t="shared" si="77"/>
        <v>0</v>
      </c>
      <c r="CJ221" s="8">
        <f t="shared" si="77"/>
        <v>0</v>
      </c>
      <c r="CK221" s="8">
        <f t="shared" si="77"/>
        <v>0</v>
      </c>
      <c r="CL221" s="8">
        <f t="shared" si="77"/>
        <v>0</v>
      </c>
      <c r="CM221" s="8">
        <f t="shared" si="77"/>
        <v>0</v>
      </c>
      <c r="CN221" s="8">
        <f t="shared" si="77"/>
        <v>0</v>
      </c>
      <c r="CO221" s="8">
        <f t="shared" si="77"/>
        <v>0</v>
      </c>
      <c r="CP221" s="8">
        <f t="shared" si="77"/>
        <v>0</v>
      </c>
      <c r="CQ221" s="8">
        <f t="shared" si="77"/>
        <v>160054868.72999999</v>
      </c>
      <c r="CR221" s="8" t="s">
        <v>306</v>
      </c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</row>
    <row r="222" spans="1:108" ht="13.5" x14ac:dyDescent="0.25">
      <c r="A222" s="7" t="s">
        <v>308</v>
      </c>
      <c r="B222" s="8" t="s">
        <v>309</v>
      </c>
      <c r="C222" s="8">
        <f t="shared" ref="C222:N222" si="78">C14+C33+C50</f>
        <v>12502450.32</v>
      </c>
      <c r="D222" s="8">
        <f t="shared" si="78"/>
        <v>0</v>
      </c>
      <c r="E222" s="8">
        <f t="shared" si="78"/>
        <v>0</v>
      </c>
      <c r="F222" s="8">
        <f t="shared" si="78"/>
        <v>0</v>
      </c>
      <c r="G222" s="8">
        <f t="shared" si="78"/>
        <v>0</v>
      </c>
      <c r="H222" s="8">
        <f t="shared" si="78"/>
        <v>0</v>
      </c>
      <c r="I222" s="8">
        <f t="shared" si="78"/>
        <v>0</v>
      </c>
      <c r="J222" s="8">
        <f t="shared" si="78"/>
        <v>0</v>
      </c>
      <c r="K222" s="8">
        <f t="shared" si="78"/>
        <v>0</v>
      </c>
      <c r="L222" s="8">
        <f t="shared" si="78"/>
        <v>6000</v>
      </c>
      <c r="M222" s="8">
        <f t="shared" si="78"/>
        <v>0</v>
      </c>
      <c r="N222" s="8">
        <f t="shared" si="78"/>
        <v>0</v>
      </c>
      <c r="P222" s="8">
        <f t="shared" ref="P222:CB222" si="79">P14+P33+P50</f>
        <v>39000</v>
      </c>
      <c r="Q222" s="8">
        <f t="shared" si="79"/>
        <v>0</v>
      </c>
      <c r="R222" s="8">
        <f t="shared" si="79"/>
        <v>0</v>
      </c>
      <c r="S222" s="8">
        <f t="shared" si="79"/>
        <v>0</v>
      </c>
      <c r="T222" s="8">
        <f t="shared" si="79"/>
        <v>0</v>
      </c>
      <c r="U222" s="8">
        <f t="shared" si="79"/>
        <v>0</v>
      </c>
      <c r="V222" s="8">
        <f t="shared" si="79"/>
        <v>1916500</v>
      </c>
      <c r="W222" s="8">
        <f t="shared" si="79"/>
        <v>0</v>
      </c>
      <c r="X222" s="8">
        <f t="shared" si="79"/>
        <v>0</v>
      </c>
      <c r="Y222" s="8">
        <f t="shared" si="79"/>
        <v>0</v>
      </c>
      <c r="Z222" s="8">
        <f t="shared" si="79"/>
        <v>0</v>
      </c>
      <c r="AA222" s="8">
        <f t="shared" si="79"/>
        <v>0</v>
      </c>
      <c r="AB222" s="8">
        <f t="shared" si="79"/>
        <v>0</v>
      </c>
      <c r="AC222" s="8">
        <f t="shared" si="79"/>
        <v>0</v>
      </c>
      <c r="AD222" s="8">
        <f t="shared" si="79"/>
        <v>0</v>
      </c>
      <c r="AE222" s="8">
        <f t="shared" si="79"/>
        <v>0</v>
      </c>
      <c r="AF222" s="8">
        <f t="shared" si="79"/>
        <v>0</v>
      </c>
      <c r="AG222" s="8">
        <f t="shared" si="79"/>
        <v>0</v>
      </c>
      <c r="AH222" s="8">
        <f t="shared" si="79"/>
        <v>0</v>
      </c>
      <c r="AI222" s="8">
        <f t="shared" si="79"/>
        <v>0</v>
      </c>
      <c r="AJ222" s="8">
        <f t="shared" si="79"/>
        <v>0</v>
      </c>
      <c r="AK222" s="8">
        <f t="shared" si="79"/>
        <v>422000</v>
      </c>
      <c r="AL222" s="8">
        <f t="shared" si="79"/>
        <v>0</v>
      </c>
      <c r="AM222" s="8">
        <f t="shared" si="79"/>
        <v>0</v>
      </c>
      <c r="AN222" s="8">
        <f t="shared" si="79"/>
        <v>0</v>
      </c>
      <c r="AO222" s="8">
        <f t="shared" si="79"/>
        <v>0</v>
      </c>
      <c r="AP222" s="8">
        <f t="shared" si="79"/>
        <v>0</v>
      </c>
      <c r="AQ222" s="8">
        <f t="shared" si="79"/>
        <v>0</v>
      </c>
      <c r="AR222" s="8">
        <f t="shared" si="79"/>
        <v>0</v>
      </c>
      <c r="AS222" s="8">
        <f t="shared" si="79"/>
        <v>0</v>
      </c>
      <c r="AT222" s="8">
        <f t="shared" si="79"/>
        <v>39000</v>
      </c>
      <c r="AU222" s="8">
        <f t="shared" si="79"/>
        <v>335000</v>
      </c>
      <c r="AV222" s="8">
        <f t="shared" si="79"/>
        <v>261500</v>
      </c>
      <c r="AW222" s="8">
        <f t="shared" si="79"/>
        <v>0</v>
      </c>
      <c r="AX222" s="8">
        <f t="shared" si="79"/>
        <v>0</v>
      </c>
      <c r="AY222" s="8">
        <f t="shared" si="79"/>
        <v>1181000</v>
      </c>
      <c r="AZ222" s="8">
        <f t="shared" si="79"/>
        <v>0</v>
      </c>
      <c r="BA222" s="8">
        <f t="shared" si="79"/>
        <v>68571.429999999993</v>
      </c>
      <c r="BB222" s="8">
        <f t="shared" si="79"/>
        <v>0</v>
      </c>
      <c r="BC222" s="8">
        <f t="shared" si="79"/>
        <v>0</v>
      </c>
      <c r="BD222" s="8">
        <f t="shared" si="79"/>
        <v>0</v>
      </c>
      <c r="BE222" s="8">
        <f t="shared" si="79"/>
        <v>0</v>
      </c>
      <c r="BF222" s="8">
        <f t="shared" si="79"/>
        <v>0</v>
      </c>
      <c r="BG222" s="8">
        <f t="shared" si="79"/>
        <v>0</v>
      </c>
      <c r="BH222" s="8">
        <f t="shared" si="79"/>
        <v>0</v>
      </c>
      <c r="BI222" s="8">
        <f t="shared" si="79"/>
        <v>0</v>
      </c>
      <c r="BJ222" s="8">
        <f t="shared" si="79"/>
        <v>0</v>
      </c>
      <c r="BK222" s="8">
        <f t="shared" si="79"/>
        <v>0</v>
      </c>
      <c r="BL222" s="8">
        <f t="shared" si="79"/>
        <v>0</v>
      </c>
      <c r="BM222" s="8">
        <f t="shared" si="79"/>
        <v>0</v>
      </c>
      <c r="BN222" s="8">
        <f t="shared" si="79"/>
        <v>0</v>
      </c>
      <c r="BO222" s="8">
        <f t="shared" si="79"/>
        <v>0</v>
      </c>
      <c r="BP222" s="8">
        <f t="shared" si="79"/>
        <v>0</v>
      </c>
      <c r="BQ222" s="8">
        <f t="shared" si="79"/>
        <v>0</v>
      </c>
      <c r="BR222" s="8">
        <f t="shared" si="79"/>
        <v>9644248.9100000001</v>
      </c>
      <c r="BS222" s="8">
        <f t="shared" si="79"/>
        <v>0</v>
      </c>
      <c r="BT222" s="8">
        <f t="shared" si="79"/>
        <v>0</v>
      </c>
      <c r="BU222" s="8">
        <f t="shared" si="79"/>
        <v>0</v>
      </c>
      <c r="BV222" s="8">
        <f t="shared" si="79"/>
        <v>0</v>
      </c>
      <c r="BW222" s="8">
        <f t="shared" si="79"/>
        <v>0</v>
      </c>
      <c r="BX222" s="8">
        <f t="shared" si="79"/>
        <v>0</v>
      </c>
      <c r="BY222" s="8">
        <f t="shared" si="79"/>
        <v>0</v>
      </c>
      <c r="BZ222" s="8">
        <f t="shared" si="79"/>
        <v>0</v>
      </c>
      <c r="CA222" s="8">
        <f t="shared" si="79"/>
        <v>0</v>
      </c>
      <c r="CB222" s="8">
        <f t="shared" si="79"/>
        <v>0</v>
      </c>
      <c r="CC222" s="8">
        <f t="shared" ref="CC222:CQ222" si="80">CC14+CC33+CC50</f>
        <v>0</v>
      </c>
      <c r="CD222" s="8">
        <f t="shared" si="80"/>
        <v>0</v>
      </c>
      <c r="CE222" s="8">
        <f t="shared" si="80"/>
        <v>0</v>
      </c>
      <c r="CF222" s="8">
        <f t="shared" si="80"/>
        <v>0</v>
      </c>
      <c r="CG222" s="8">
        <f t="shared" si="80"/>
        <v>0</v>
      </c>
      <c r="CH222" s="8">
        <f t="shared" si="80"/>
        <v>0</v>
      </c>
      <c r="CI222" s="8">
        <f t="shared" si="80"/>
        <v>0</v>
      </c>
      <c r="CJ222" s="8">
        <f t="shared" si="80"/>
        <v>0</v>
      </c>
      <c r="CK222" s="8">
        <f t="shared" si="80"/>
        <v>0</v>
      </c>
      <c r="CL222" s="8">
        <f t="shared" si="80"/>
        <v>0</v>
      </c>
      <c r="CM222" s="8">
        <f t="shared" si="80"/>
        <v>0</v>
      </c>
      <c r="CN222" s="8">
        <f t="shared" si="80"/>
        <v>0</v>
      </c>
      <c r="CO222" s="8">
        <f t="shared" si="80"/>
        <v>0</v>
      </c>
      <c r="CP222" s="8">
        <f t="shared" si="80"/>
        <v>0</v>
      </c>
      <c r="CQ222" s="8">
        <f t="shared" si="80"/>
        <v>26415270.659999996</v>
      </c>
      <c r="CR222" s="8" t="s">
        <v>308</v>
      </c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</row>
    <row r="223" spans="1:108" ht="13.5" x14ac:dyDescent="0.25">
      <c r="A223" s="7" t="s">
        <v>310</v>
      </c>
      <c r="B223" s="8" t="s">
        <v>311</v>
      </c>
      <c r="C223" s="8">
        <f t="shared" ref="C223:N223" si="81">C15+C34+C51</f>
        <v>4808518.37</v>
      </c>
      <c r="D223" s="8">
        <f t="shared" si="81"/>
        <v>0</v>
      </c>
      <c r="E223" s="8">
        <f t="shared" si="81"/>
        <v>0</v>
      </c>
      <c r="F223" s="8">
        <f t="shared" si="81"/>
        <v>0</v>
      </c>
      <c r="G223" s="8">
        <f t="shared" si="81"/>
        <v>5000</v>
      </c>
      <c r="H223" s="8">
        <f t="shared" si="81"/>
        <v>0</v>
      </c>
      <c r="I223" s="8">
        <f t="shared" si="81"/>
        <v>0</v>
      </c>
      <c r="J223" s="8">
        <f t="shared" si="81"/>
        <v>0</v>
      </c>
      <c r="K223" s="8">
        <f t="shared" si="81"/>
        <v>5000</v>
      </c>
      <c r="L223" s="8">
        <f t="shared" si="81"/>
        <v>25000</v>
      </c>
      <c r="M223" s="8">
        <f t="shared" si="81"/>
        <v>0</v>
      </c>
      <c r="N223" s="8">
        <f t="shared" si="81"/>
        <v>0</v>
      </c>
      <c r="P223" s="8">
        <f t="shared" ref="P223:CB223" si="82">P15+P34+P51</f>
        <v>90000</v>
      </c>
      <c r="Q223" s="8">
        <f t="shared" si="82"/>
        <v>0</v>
      </c>
      <c r="R223" s="8">
        <f t="shared" si="82"/>
        <v>0</v>
      </c>
      <c r="S223" s="8">
        <f t="shared" si="82"/>
        <v>0</v>
      </c>
      <c r="T223" s="8">
        <f t="shared" si="82"/>
        <v>0</v>
      </c>
      <c r="U223" s="8">
        <f t="shared" si="82"/>
        <v>0</v>
      </c>
      <c r="V223" s="8">
        <f t="shared" si="82"/>
        <v>0</v>
      </c>
      <c r="W223" s="8">
        <f t="shared" si="82"/>
        <v>0</v>
      </c>
      <c r="X223" s="8">
        <f t="shared" si="82"/>
        <v>0</v>
      </c>
      <c r="Y223" s="8">
        <f t="shared" si="82"/>
        <v>0</v>
      </c>
      <c r="Z223" s="8">
        <f t="shared" si="82"/>
        <v>50000</v>
      </c>
      <c r="AA223" s="8">
        <f t="shared" si="82"/>
        <v>0</v>
      </c>
      <c r="AB223" s="8">
        <f t="shared" si="82"/>
        <v>0</v>
      </c>
      <c r="AC223" s="8">
        <f t="shared" si="82"/>
        <v>32000</v>
      </c>
      <c r="AD223" s="8">
        <f t="shared" si="82"/>
        <v>0</v>
      </c>
      <c r="AE223" s="8">
        <f t="shared" si="82"/>
        <v>17000</v>
      </c>
      <c r="AF223" s="8">
        <f t="shared" si="82"/>
        <v>0</v>
      </c>
      <c r="AG223" s="8">
        <f t="shared" si="82"/>
        <v>0</v>
      </c>
      <c r="AH223" s="8">
        <f t="shared" si="82"/>
        <v>0</v>
      </c>
      <c r="AI223" s="8">
        <f t="shared" si="82"/>
        <v>0</v>
      </c>
      <c r="AJ223" s="8">
        <f t="shared" si="82"/>
        <v>0</v>
      </c>
      <c r="AK223" s="8">
        <f t="shared" si="82"/>
        <v>0</v>
      </c>
      <c r="AL223" s="8">
        <f t="shared" si="82"/>
        <v>0</v>
      </c>
      <c r="AM223" s="8">
        <f t="shared" si="82"/>
        <v>0</v>
      </c>
      <c r="AN223" s="8">
        <f t="shared" si="82"/>
        <v>0</v>
      </c>
      <c r="AO223" s="8">
        <f t="shared" si="82"/>
        <v>0</v>
      </c>
      <c r="AP223" s="8">
        <f t="shared" si="82"/>
        <v>0</v>
      </c>
      <c r="AQ223" s="8">
        <f t="shared" si="82"/>
        <v>0</v>
      </c>
      <c r="AR223" s="8">
        <f t="shared" si="82"/>
        <v>0</v>
      </c>
      <c r="AS223" s="8">
        <f t="shared" si="82"/>
        <v>0</v>
      </c>
      <c r="AT223" s="8">
        <f t="shared" si="82"/>
        <v>178000</v>
      </c>
      <c r="AU223" s="8">
        <f t="shared" si="82"/>
        <v>135000</v>
      </c>
      <c r="AV223" s="8">
        <f t="shared" si="82"/>
        <v>0</v>
      </c>
      <c r="AW223" s="8">
        <f t="shared" si="82"/>
        <v>0</v>
      </c>
      <c r="AX223" s="8">
        <f t="shared" si="82"/>
        <v>0</v>
      </c>
      <c r="AY223" s="8">
        <f t="shared" si="82"/>
        <v>0</v>
      </c>
      <c r="AZ223" s="8">
        <f t="shared" si="82"/>
        <v>0</v>
      </c>
      <c r="BA223" s="8">
        <f t="shared" si="82"/>
        <v>0</v>
      </c>
      <c r="BB223" s="8">
        <f t="shared" si="82"/>
        <v>0</v>
      </c>
      <c r="BC223" s="8">
        <f t="shared" si="82"/>
        <v>0</v>
      </c>
      <c r="BD223" s="8">
        <f t="shared" si="82"/>
        <v>0</v>
      </c>
      <c r="BE223" s="8">
        <f t="shared" si="82"/>
        <v>0</v>
      </c>
      <c r="BF223" s="8">
        <f t="shared" si="82"/>
        <v>0</v>
      </c>
      <c r="BG223" s="8">
        <f t="shared" si="82"/>
        <v>0</v>
      </c>
      <c r="BH223" s="8">
        <f t="shared" si="82"/>
        <v>0</v>
      </c>
      <c r="BI223" s="8">
        <f t="shared" si="82"/>
        <v>0</v>
      </c>
      <c r="BJ223" s="8">
        <f t="shared" si="82"/>
        <v>0</v>
      </c>
      <c r="BK223" s="8">
        <f t="shared" si="82"/>
        <v>0</v>
      </c>
      <c r="BL223" s="8">
        <f t="shared" si="82"/>
        <v>0</v>
      </c>
      <c r="BM223" s="8">
        <f t="shared" si="82"/>
        <v>0</v>
      </c>
      <c r="BN223" s="8">
        <f t="shared" si="82"/>
        <v>0</v>
      </c>
      <c r="BO223" s="8">
        <f t="shared" si="82"/>
        <v>0</v>
      </c>
      <c r="BP223" s="8">
        <f t="shared" si="82"/>
        <v>0</v>
      </c>
      <c r="BQ223" s="8">
        <f t="shared" si="82"/>
        <v>0</v>
      </c>
      <c r="BR223" s="8">
        <f t="shared" si="82"/>
        <v>0</v>
      </c>
      <c r="BS223" s="8">
        <f t="shared" si="82"/>
        <v>0</v>
      </c>
      <c r="BT223" s="8">
        <f t="shared" si="82"/>
        <v>0</v>
      </c>
      <c r="BU223" s="8">
        <f t="shared" si="82"/>
        <v>0</v>
      </c>
      <c r="BV223" s="8">
        <f t="shared" si="82"/>
        <v>0</v>
      </c>
      <c r="BW223" s="8">
        <f t="shared" si="82"/>
        <v>0</v>
      </c>
      <c r="BX223" s="8">
        <f t="shared" si="82"/>
        <v>0</v>
      </c>
      <c r="BY223" s="8">
        <f t="shared" si="82"/>
        <v>0</v>
      </c>
      <c r="BZ223" s="8">
        <f t="shared" si="82"/>
        <v>0</v>
      </c>
      <c r="CA223" s="8">
        <f t="shared" si="82"/>
        <v>0</v>
      </c>
      <c r="CB223" s="8">
        <f t="shared" si="82"/>
        <v>0</v>
      </c>
      <c r="CC223" s="8">
        <f t="shared" ref="CC223:CQ223" si="83">CC15+CC34+CC51</f>
        <v>0</v>
      </c>
      <c r="CD223" s="8">
        <f t="shared" si="83"/>
        <v>0</v>
      </c>
      <c r="CE223" s="8">
        <f t="shared" si="83"/>
        <v>0</v>
      </c>
      <c r="CF223" s="8">
        <f t="shared" si="83"/>
        <v>0</v>
      </c>
      <c r="CG223" s="8">
        <f t="shared" si="83"/>
        <v>20205703.59</v>
      </c>
      <c r="CH223" s="8">
        <f t="shared" si="83"/>
        <v>0</v>
      </c>
      <c r="CI223" s="8">
        <f t="shared" si="83"/>
        <v>0</v>
      </c>
      <c r="CJ223" s="8">
        <f t="shared" si="83"/>
        <v>0</v>
      </c>
      <c r="CK223" s="8">
        <f t="shared" si="83"/>
        <v>0</v>
      </c>
      <c r="CL223" s="8">
        <f t="shared" si="83"/>
        <v>0</v>
      </c>
      <c r="CM223" s="8">
        <f t="shared" si="83"/>
        <v>0</v>
      </c>
      <c r="CN223" s="8">
        <f t="shared" si="83"/>
        <v>0</v>
      </c>
      <c r="CO223" s="8">
        <f t="shared" si="83"/>
        <v>0</v>
      </c>
      <c r="CP223" s="8">
        <f t="shared" si="83"/>
        <v>0</v>
      </c>
      <c r="CQ223" s="8">
        <f t="shared" si="83"/>
        <v>25551221.960000001</v>
      </c>
      <c r="CR223" s="8" t="s">
        <v>310</v>
      </c>
      <c r="CS223" s="7"/>
      <c r="CT223" s="7"/>
      <c r="CW223" s="7"/>
      <c r="CX223" s="7"/>
      <c r="CY223" s="7"/>
      <c r="CZ223" s="7"/>
      <c r="DA223" s="7"/>
      <c r="DB223" s="7"/>
      <c r="DC223" s="7"/>
      <c r="DD223" s="7"/>
    </row>
    <row r="224" spans="1:108" ht="13.5" x14ac:dyDescent="0.25">
      <c r="A224" s="7" t="s">
        <v>83</v>
      </c>
      <c r="C224" s="8">
        <f t="shared" ref="C224:M224" si="84">C16+C35+C52</f>
        <v>43942388.150000006</v>
      </c>
      <c r="D224" s="8">
        <f t="shared" si="84"/>
        <v>37136335.240000002</v>
      </c>
      <c r="E224" s="8">
        <f t="shared" si="84"/>
        <v>217730</v>
      </c>
      <c r="F224" s="8">
        <f t="shared" si="84"/>
        <v>35861320.039999999</v>
      </c>
      <c r="G224" s="8">
        <f t="shared" si="84"/>
        <v>45000</v>
      </c>
      <c r="H224" s="8">
        <f t="shared" si="84"/>
        <v>165000</v>
      </c>
      <c r="I224" s="8">
        <f t="shared" si="84"/>
        <v>0</v>
      </c>
      <c r="J224" s="8">
        <f t="shared" si="84"/>
        <v>0</v>
      </c>
      <c r="K224" s="8">
        <f t="shared" si="84"/>
        <v>5000</v>
      </c>
      <c r="L224" s="8">
        <f t="shared" si="84"/>
        <v>584000</v>
      </c>
      <c r="M224" s="8">
        <f t="shared" si="84"/>
        <v>0</v>
      </c>
      <c r="N224" s="8">
        <f t="shared" ref="N224" si="85">N16+N35+N52</f>
        <v>65000</v>
      </c>
      <c r="P224" s="8">
        <f t="shared" ref="P224:AV224" si="86">P16+P35+P52</f>
        <v>1598800</v>
      </c>
      <c r="Q224" s="8">
        <f t="shared" si="86"/>
        <v>0</v>
      </c>
      <c r="R224" s="8">
        <f t="shared" si="86"/>
        <v>52500</v>
      </c>
      <c r="S224" s="8">
        <f t="shared" si="86"/>
        <v>92000</v>
      </c>
      <c r="T224" s="8">
        <f t="shared" si="86"/>
        <v>136500</v>
      </c>
      <c r="U224" s="8">
        <f t="shared" si="86"/>
        <v>129500</v>
      </c>
      <c r="V224" s="8">
        <f t="shared" si="86"/>
        <v>1916500</v>
      </c>
      <c r="W224" s="8">
        <f t="shared" si="86"/>
        <v>0</v>
      </c>
      <c r="X224" s="8">
        <f t="shared" si="86"/>
        <v>38464035.920000002</v>
      </c>
      <c r="Y224" s="8">
        <f t="shared" si="86"/>
        <v>79461049.520000011</v>
      </c>
      <c r="Z224" s="8">
        <f t="shared" si="86"/>
        <v>2231000</v>
      </c>
      <c r="AA224" s="8">
        <f t="shared" si="86"/>
        <v>105000</v>
      </c>
      <c r="AB224" s="8">
        <f t="shared" si="86"/>
        <v>0</v>
      </c>
      <c r="AC224" s="8">
        <f t="shared" si="86"/>
        <v>404000</v>
      </c>
      <c r="AD224" s="8">
        <f t="shared" si="86"/>
        <v>43000</v>
      </c>
      <c r="AE224" s="8">
        <f t="shared" si="86"/>
        <v>626000</v>
      </c>
      <c r="AF224" s="8">
        <f t="shared" si="86"/>
        <v>0</v>
      </c>
      <c r="AG224" s="8">
        <f t="shared" si="86"/>
        <v>104500</v>
      </c>
      <c r="AH224" s="8">
        <f t="shared" si="86"/>
        <v>0</v>
      </c>
      <c r="AI224" s="8">
        <f t="shared" si="86"/>
        <v>2256952.9900000002</v>
      </c>
      <c r="AJ224" s="8">
        <f t="shared" si="86"/>
        <v>2000000</v>
      </c>
      <c r="AK224" s="8">
        <f t="shared" si="86"/>
        <v>432000</v>
      </c>
      <c r="AL224" s="8">
        <f t="shared" si="86"/>
        <v>9000000</v>
      </c>
      <c r="AM224" s="8">
        <f t="shared" si="86"/>
        <v>10000</v>
      </c>
      <c r="AN224" s="8">
        <f t="shared" si="86"/>
        <v>9000000</v>
      </c>
      <c r="AO224" s="8">
        <f t="shared" si="86"/>
        <v>0</v>
      </c>
      <c r="AP224" s="8">
        <f t="shared" si="86"/>
        <v>1000000</v>
      </c>
      <c r="AQ224" s="8">
        <f t="shared" si="86"/>
        <v>0</v>
      </c>
      <c r="AR224" s="8">
        <f t="shared" si="86"/>
        <v>0</v>
      </c>
      <c r="AS224" s="8">
        <f t="shared" si="86"/>
        <v>0</v>
      </c>
      <c r="AT224" s="8">
        <f t="shared" si="86"/>
        <v>2669800</v>
      </c>
      <c r="AU224" s="8">
        <f t="shared" si="86"/>
        <v>1695800</v>
      </c>
      <c r="AV224" s="8">
        <f t="shared" si="86"/>
        <v>1030200</v>
      </c>
      <c r="AW224" s="8">
        <f t="shared" ref="AW224:CB224" si="87">AW16+AW35+AW52</f>
        <v>371123.31</v>
      </c>
      <c r="AX224" s="8">
        <f t="shared" si="87"/>
        <v>0</v>
      </c>
      <c r="AY224" s="8">
        <f t="shared" si="87"/>
        <v>2011900</v>
      </c>
      <c r="AZ224" s="8">
        <f t="shared" si="87"/>
        <v>0</v>
      </c>
      <c r="BA224" s="8">
        <f t="shared" si="87"/>
        <v>68571.429999999993</v>
      </c>
      <c r="BB224" s="8">
        <f t="shared" si="87"/>
        <v>0</v>
      </c>
      <c r="BC224" s="8">
        <f t="shared" si="87"/>
        <v>0</v>
      </c>
      <c r="BD224" s="8">
        <f t="shared" si="87"/>
        <v>1260000</v>
      </c>
      <c r="BE224" s="8">
        <f t="shared" si="87"/>
        <v>0</v>
      </c>
      <c r="BF224" s="8">
        <f t="shared" si="87"/>
        <v>0</v>
      </c>
      <c r="BG224" s="8">
        <f t="shared" si="87"/>
        <v>33027169.870000001</v>
      </c>
      <c r="BH224" s="8">
        <f t="shared" si="87"/>
        <v>0</v>
      </c>
      <c r="BI224" s="8">
        <f t="shared" si="87"/>
        <v>0</v>
      </c>
      <c r="BJ224" s="8">
        <f t="shared" si="87"/>
        <v>0</v>
      </c>
      <c r="BK224" s="8">
        <f t="shared" si="87"/>
        <v>0</v>
      </c>
      <c r="BL224" s="8">
        <f t="shared" si="87"/>
        <v>0</v>
      </c>
      <c r="BM224" s="8">
        <f t="shared" si="87"/>
        <v>0</v>
      </c>
      <c r="BN224" s="8">
        <f t="shared" si="87"/>
        <v>0</v>
      </c>
      <c r="BO224" s="8">
        <f t="shared" si="87"/>
        <v>0</v>
      </c>
      <c r="BP224" s="8">
        <f t="shared" si="87"/>
        <v>0</v>
      </c>
      <c r="BQ224" s="8">
        <f t="shared" si="87"/>
        <v>0</v>
      </c>
      <c r="BR224" s="8">
        <f t="shared" si="87"/>
        <v>9644248.9100000001</v>
      </c>
      <c r="BS224" s="8">
        <f t="shared" si="87"/>
        <v>0</v>
      </c>
      <c r="BT224" s="8">
        <f t="shared" si="87"/>
        <v>0</v>
      </c>
      <c r="BU224" s="8">
        <f t="shared" si="87"/>
        <v>15232462.460000001</v>
      </c>
      <c r="BV224" s="8">
        <f t="shared" si="87"/>
        <v>0</v>
      </c>
      <c r="BW224" s="8">
        <f t="shared" si="87"/>
        <v>0</v>
      </c>
      <c r="BX224" s="8">
        <f t="shared" si="87"/>
        <v>0</v>
      </c>
      <c r="BY224" s="8">
        <f t="shared" si="87"/>
        <v>0</v>
      </c>
      <c r="BZ224" s="8">
        <f t="shared" si="87"/>
        <v>0</v>
      </c>
      <c r="CA224" s="8">
        <f t="shared" si="87"/>
        <v>0</v>
      </c>
      <c r="CB224" s="8">
        <f t="shared" si="87"/>
        <v>0</v>
      </c>
      <c r="CC224" s="8">
        <f t="shared" ref="CC224:CQ224" si="88">CC16+CC35+CC52</f>
        <v>0</v>
      </c>
      <c r="CD224" s="8">
        <f t="shared" si="88"/>
        <v>0</v>
      </c>
      <c r="CE224" s="8">
        <f t="shared" si="88"/>
        <v>0</v>
      </c>
      <c r="CF224" s="8">
        <f t="shared" si="88"/>
        <v>0</v>
      </c>
      <c r="CG224" s="8">
        <f t="shared" si="88"/>
        <v>20205703.59</v>
      </c>
      <c r="CH224" s="8">
        <f t="shared" si="88"/>
        <v>0</v>
      </c>
      <c r="CI224" s="8">
        <f t="shared" si="88"/>
        <v>0</v>
      </c>
      <c r="CJ224" s="8">
        <f t="shared" si="88"/>
        <v>0</v>
      </c>
      <c r="CK224" s="8">
        <f t="shared" si="88"/>
        <v>0</v>
      </c>
      <c r="CL224" s="8">
        <f t="shared" si="88"/>
        <v>0</v>
      </c>
      <c r="CM224" s="8">
        <f t="shared" si="88"/>
        <v>0</v>
      </c>
      <c r="CN224" s="8">
        <f t="shared" si="88"/>
        <v>0</v>
      </c>
      <c r="CO224" s="8">
        <f t="shared" si="88"/>
        <v>0</v>
      </c>
      <c r="CP224" s="8">
        <f t="shared" si="88"/>
        <v>0</v>
      </c>
      <c r="CQ224" s="8">
        <f t="shared" si="88"/>
        <v>354302091.43000007</v>
      </c>
      <c r="CR224" s="7" t="s">
        <v>83</v>
      </c>
      <c r="CS224" s="7"/>
      <c r="CT224" s="7"/>
      <c r="CW224" s="7"/>
      <c r="CX224" s="7"/>
      <c r="CY224" s="7"/>
      <c r="CZ224" s="7"/>
      <c r="DA224" s="7"/>
      <c r="DB224" s="7"/>
      <c r="DC224" s="7"/>
      <c r="DD224" s="7"/>
    </row>
    <row r="225" spans="1:108" ht="13.5" x14ac:dyDescent="0.25">
      <c r="A225" s="7"/>
      <c r="B225" s="7"/>
      <c r="C225" s="7" t="s">
        <v>322</v>
      </c>
      <c r="D225" s="7" t="s">
        <v>323</v>
      </c>
      <c r="E225" s="7" t="s">
        <v>324</v>
      </c>
      <c r="F225" s="7" t="s">
        <v>174</v>
      </c>
      <c r="G225" s="7" t="s">
        <v>325</v>
      </c>
      <c r="H225" s="7" t="s">
        <v>326</v>
      </c>
      <c r="I225" s="7" t="s">
        <v>327</v>
      </c>
      <c r="J225" s="7" t="s">
        <v>328</v>
      </c>
      <c r="K225" s="7" t="s">
        <v>329</v>
      </c>
      <c r="L225" s="7" t="s">
        <v>330</v>
      </c>
      <c r="M225" s="7" t="s">
        <v>331</v>
      </c>
      <c r="N225" s="7" t="s">
        <v>332</v>
      </c>
      <c r="O225" s="7" t="s">
        <v>333</v>
      </c>
      <c r="P225" s="7">
        <v>22020301</v>
      </c>
      <c r="Q225" s="7">
        <v>22020302</v>
      </c>
      <c r="R225" s="7">
        <v>22020303</v>
      </c>
      <c r="S225" s="7">
        <v>22020304</v>
      </c>
      <c r="T225" s="7">
        <v>22020305</v>
      </c>
      <c r="U225" s="7">
        <v>22020306</v>
      </c>
      <c r="V225" s="7">
        <v>22020307</v>
      </c>
      <c r="W225" s="7">
        <v>22020309</v>
      </c>
      <c r="X225" s="7">
        <v>22020310</v>
      </c>
      <c r="Y225" s="7">
        <v>22020311</v>
      </c>
      <c r="Z225" s="7">
        <v>22020401</v>
      </c>
      <c r="AA225" s="7">
        <v>22020402</v>
      </c>
      <c r="AB225" s="7">
        <v>22020403</v>
      </c>
      <c r="AC225" s="7">
        <v>22020404</v>
      </c>
      <c r="AD225" s="7">
        <v>22020405</v>
      </c>
      <c r="AE225" s="7">
        <v>22020406</v>
      </c>
      <c r="AF225" s="7">
        <v>22020407</v>
      </c>
      <c r="AG225" s="7">
        <v>22020412</v>
      </c>
      <c r="AH225" s="7">
        <v>22020413</v>
      </c>
      <c r="AI225" s="7">
        <v>22020501</v>
      </c>
      <c r="AJ225" s="7">
        <v>22020601</v>
      </c>
      <c r="AK225" s="7">
        <v>22020603</v>
      </c>
      <c r="AL225" s="7">
        <v>22020604</v>
      </c>
      <c r="AM225" s="7">
        <v>22020605</v>
      </c>
      <c r="AN225" s="7">
        <v>22020701</v>
      </c>
      <c r="AO225" s="7">
        <v>22020702</v>
      </c>
      <c r="AP225" s="7">
        <v>22020703</v>
      </c>
      <c r="AQ225" s="7">
        <v>22020706</v>
      </c>
      <c r="AR225" s="7">
        <v>22020707</v>
      </c>
      <c r="AS225" s="7">
        <v>22020708</v>
      </c>
      <c r="AT225" s="7">
        <v>22020801</v>
      </c>
      <c r="AU225" s="7">
        <v>22020802</v>
      </c>
      <c r="AV225" s="7">
        <v>22020803</v>
      </c>
      <c r="AW225" s="7">
        <v>22020901</v>
      </c>
      <c r="AX225" s="7">
        <v>22020903</v>
      </c>
      <c r="AY225" s="7">
        <v>22021001</v>
      </c>
      <c r="AZ225" s="7">
        <v>22021002</v>
      </c>
      <c r="BA225" s="7">
        <v>22021003</v>
      </c>
      <c r="BB225" s="7">
        <v>22021004</v>
      </c>
      <c r="BC225" s="7">
        <v>22021006</v>
      </c>
      <c r="BD225" s="7">
        <v>22021007</v>
      </c>
      <c r="BE225" s="7">
        <v>22021008</v>
      </c>
      <c r="BF225" s="7">
        <v>22021010</v>
      </c>
      <c r="BG225" s="7">
        <v>22040101</v>
      </c>
      <c r="BH225" s="7">
        <v>22060102</v>
      </c>
      <c r="BI225" s="7">
        <v>41030101</v>
      </c>
      <c r="BJ225" s="7">
        <v>70180</v>
      </c>
      <c r="BK225" s="7">
        <v>23010101</v>
      </c>
      <c r="BL225" s="7">
        <v>23010104</v>
      </c>
      <c r="BM225" s="7">
        <v>23010105</v>
      </c>
      <c r="BN225" s="7">
        <v>23010112</v>
      </c>
      <c r="BO225" s="7">
        <v>23010113</v>
      </c>
      <c r="BP225" s="7">
        <v>23010119</v>
      </c>
      <c r="BQ225" s="7">
        <v>23010121</v>
      </c>
      <c r="BR225" s="7">
        <v>23010122</v>
      </c>
      <c r="BS225" s="7">
        <v>23010123</v>
      </c>
      <c r="BT225" s="7">
        <v>23010126</v>
      </c>
      <c r="BU225" s="7">
        <v>23010127</v>
      </c>
      <c r="BV225" s="7">
        <v>23010128</v>
      </c>
      <c r="BW225" s="7">
        <v>23010139</v>
      </c>
      <c r="BX225" s="7">
        <v>23020105</v>
      </c>
      <c r="BY225" s="7">
        <v>23020107</v>
      </c>
      <c r="BZ225" s="7">
        <v>23020113</v>
      </c>
      <c r="CA225" s="7">
        <v>23020114</v>
      </c>
      <c r="CB225" s="7">
        <v>23020124</v>
      </c>
      <c r="CC225" s="7">
        <v>23030102</v>
      </c>
      <c r="CD225" s="7">
        <v>23030103</v>
      </c>
      <c r="CE225" s="7">
        <v>23030104</v>
      </c>
      <c r="CF225" s="7">
        <v>23030112</v>
      </c>
      <c r="CG225" s="7">
        <v>23030113</v>
      </c>
      <c r="CH225" s="7">
        <v>23030117</v>
      </c>
      <c r="CI225" s="7">
        <v>23040101</v>
      </c>
      <c r="CJ225" s="7">
        <v>23040102</v>
      </c>
      <c r="CK225" s="7">
        <v>23040103</v>
      </c>
      <c r="CL225" s="7">
        <v>23050102</v>
      </c>
      <c r="CM225" s="7">
        <v>23050103</v>
      </c>
      <c r="CN225" s="7">
        <v>23050104</v>
      </c>
      <c r="CO225" s="7">
        <v>23050111</v>
      </c>
      <c r="CP225" s="7" t="s">
        <v>292</v>
      </c>
      <c r="CQ225" s="14" t="s">
        <v>83</v>
      </c>
      <c r="CR225" s="7"/>
      <c r="CS225" s="7"/>
      <c r="CT225" s="7"/>
      <c r="CW225" s="7"/>
      <c r="CX225" s="7"/>
      <c r="CY225" s="7"/>
      <c r="CZ225" s="7"/>
      <c r="DA225" s="7"/>
      <c r="DB225" s="7"/>
      <c r="DC225" s="7"/>
      <c r="DD225" s="7"/>
    </row>
    <row r="226" spans="1:108" ht="13.5" x14ac:dyDescent="0.25">
      <c r="CU226" s="7"/>
      <c r="CV226" s="7"/>
    </row>
    <row r="227" spans="1:108" ht="13.5" x14ac:dyDescent="0.25">
      <c r="A227" s="7" t="s">
        <v>334</v>
      </c>
      <c r="C227" s="8">
        <f t="shared" ref="C227:L227" si="89">C16+C35+C52</f>
        <v>43942388.150000006</v>
      </c>
      <c r="D227" s="8">
        <f t="shared" si="89"/>
        <v>37136335.240000002</v>
      </c>
      <c r="E227" s="8">
        <f t="shared" si="89"/>
        <v>217730</v>
      </c>
      <c r="F227" s="8">
        <f t="shared" si="89"/>
        <v>35861320.039999999</v>
      </c>
      <c r="G227" s="8">
        <f t="shared" si="89"/>
        <v>45000</v>
      </c>
      <c r="H227" s="8">
        <f t="shared" si="89"/>
        <v>165000</v>
      </c>
      <c r="I227" s="8">
        <f t="shared" si="89"/>
        <v>0</v>
      </c>
      <c r="J227" s="8">
        <f t="shared" si="89"/>
        <v>0</v>
      </c>
      <c r="K227" s="8">
        <f t="shared" si="89"/>
        <v>5000</v>
      </c>
      <c r="L227" s="8">
        <f t="shared" si="89"/>
        <v>584000</v>
      </c>
      <c r="N227" s="8">
        <f>N16+N35+N52</f>
        <v>65000</v>
      </c>
      <c r="P227" s="8">
        <f t="shared" ref="P227:AV227" si="90">P16+P35+P52</f>
        <v>1598800</v>
      </c>
      <c r="Q227" s="8">
        <f t="shared" si="90"/>
        <v>0</v>
      </c>
      <c r="R227" s="8">
        <f t="shared" si="90"/>
        <v>52500</v>
      </c>
      <c r="S227" s="8">
        <f t="shared" si="90"/>
        <v>92000</v>
      </c>
      <c r="T227" s="8">
        <f t="shared" si="90"/>
        <v>136500</v>
      </c>
      <c r="U227" s="8">
        <f t="shared" si="90"/>
        <v>129500</v>
      </c>
      <c r="V227" s="8">
        <f t="shared" si="90"/>
        <v>1916500</v>
      </c>
      <c r="W227" s="8">
        <f t="shared" si="90"/>
        <v>0</v>
      </c>
      <c r="X227" s="8">
        <f t="shared" si="90"/>
        <v>38464035.920000002</v>
      </c>
      <c r="Y227" s="8">
        <f t="shared" si="90"/>
        <v>79461049.520000011</v>
      </c>
      <c r="Z227" s="8">
        <f t="shared" si="90"/>
        <v>2231000</v>
      </c>
      <c r="AA227" s="8">
        <f t="shared" si="90"/>
        <v>105000</v>
      </c>
      <c r="AB227" s="8">
        <f t="shared" si="90"/>
        <v>0</v>
      </c>
      <c r="AC227" s="8">
        <f t="shared" si="90"/>
        <v>404000</v>
      </c>
      <c r="AD227" s="8">
        <f t="shared" si="90"/>
        <v>43000</v>
      </c>
      <c r="AE227" s="8">
        <f t="shared" si="90"/>
        <v>626000</v>
      </c>
      <c r="AF227" s="8">
        <f t="shared" si="90"/>
        <v>0</v>
      </c>
      <c r="AG227" s="8">
        <f t="shared" si="90"/>
        <v>104500</v>
      </c>
      <c r="AI227" s="8">
        <f t="shared" si="90"/>
        <v>2256952.9900000002</v>
      </c>
      <c r="AJ227" s="8">
        <f t="shared" si="90"/>
        <v>2000000</v>
      </c>
      <c r="AK227" s="8">
        <f t="shared" si="90"/>
        <v>432000</v>
      </c>
      <c r="AL227" s="8">
        <f t="shared" si="90"/>
        <v>9000000</v>
      </c>
      <c r="AM227" s="8">
        <f t="shared" si="90"/>
        <v>10000</v>
      </c>
      <c r="AN227" s="8">
        <f t="shared" si="90"/>
        <v>9000000</v>
      </c>
      <c r="AO227" s="8">
        <f t="shared" si="90"/>
        <v>0</v>
      </c>
      <c r="AP227" s="8">
        <f t="shared" si="90"/>
        <v>1000000</v>
      </c>
      <c r="AQ227" s="8">
        <f t="shared" si="90"/>
        <v>0</v>
      </c>
      <c r="AR227" s="8">
        <f t="shared" si="90"/>
        <v>0</v>
      </c>
      <c r="AS227" s="8">
        <f t="shared" si="90"/>
        <v>0</v>
      </c>
      <c r="AT227" s="8">
        <f t="shared" si="90"/>
        <v>2669800</v>
      </c>
      <c r="AU227" s="8">
        <f t="shared" si="90"/>
        <v>1695800</v>
      </c>
      <c r="AV227" s="8">
        <f t="shared" si="90"/>
        <v>1030200</v>
      </c>
      <c r="AW227" s="8">
        <f t="shared" ref="AW227:CB227" si="91">AW16+AW35+AW52</f>
        <v>371123.31</v>
      </c>
      <c r="AX227" s="8">
        <f t="shared" si="91"/>
        <v>0</v>
      </c>
      <c r="AY227" s="8">
        <f t="shared" si="91"/>
        <v>2011900</v>
      </c>
      <c r="AZ227" s="8">
        <f t="shared" si="91"/>
        <v>0</v>
      </c>
      <c r="BA227" s="8">
        <f t="shared" si="91"/>
        <v>68571.429999999993</v>
      </c>
      <c r="BB227" s="8">
        <f t="shared" si="91"/>
        <v>0</v>
      </c>
      <c r="BC227" s="8">
        <f t="shared" si="91"/>
        <v>0</v>
      </c>
      <c r="BD227" s="8">
        <f t="shared" si="91"/>
        <v>1260000</v>
      </c>
      <c r="BE227" s="8">
        <f t="shared" si="91"/>
        <v>0</v>
      </c>
      <c r="BF227" s="8">
        <f t="shared" si="91"/>
        <v>0</v>
      </c>
      <c r="BG227" s="8">
        <f t="shared" si="91"/>
        <v>33027169.870000001</v>
      </c>
      <c r="BH227" s="8">
        <f t="shared" si="91"/>
        <v>0</v>
      </c>
      <c r="BI227" s="8">
        <f t="shared" si="91"/>
        <v>0</v>
      </c>
      <c r="BJ227" s="8">
        <f t="shared" si="91"/>
        <v>0</v>
      </c>
      <c r="BK227" s="8">
        <f t="shared" si="91"/>
        <v>0</v>
      </c>
      <c r="BL227" s="8">
        <f t="shared" si="91"/>
        <v>0</v>
      </c>
      <c r="BM227" s="8">
        <f t="shared" si="91"/>
        <v>0</v>
      </c>
      <c r="BN227" s="8">
        <f t="shared" si="91"/>
        <v>0</v>
      </c>
      <c r="BO227" s="8">
        <f t="shared" si="91"/>
        <v>0</v>
      </c>
      <c r="BP227" s="8">
        <f t="shared" si="91"/>
        <v>0</v>
      </c>
      <c r="BQ227" s="8">
        <f t="shared" si="91"/>
        <v>0</v>
      </c>
      <c r="BR227" s="8">
        <f t="shared" si="91"/>
        <v>9644248.9100000001</v>
      </c>
      <c r="BS227" s="8">
        <f t="shared" si="91"/>
        <v>0</v>
      </c>
      <c r="BT227" s="8">
        <f t="shared" si="91"/>
        <v>0</v>
      </c>
      <c r="BU227" s="8">
        <f t="shared" si="91"/>
        <v>15232462.460000001</v>
      </c>
      <c r="BV227" s="8">
        <f t="shared" si="91"/>
        <v>0</v>
      </c>
      <c r="BW227" s="8">
        <f t="shared" si="91"/>
        <v>0</v>
      </c>
      <c r="BX227" s="8">
        <f t="shared" si="91"/>
        <v>0</v>
      </c>
      <c r="BY227" s="8">
        <f t="shared" si="91"/>
        <v>0</v>
      </c>
      <c r="BZ227" s="8">
        <f t="shared" si="91"/>
        <v>0</v>
      </c>
      <c r="CA227" s="8">
        <f t="shared" si="91"/>
        <v>0</v>
      </c>
      <c r="CB227" s="8">
        <f t="shared" si="91"/>
        <v>0</v>
      </c>
      <c r="CC227" s="8">
        <f t="shared" ref="CC227:CQ227" si="92">CC16+CC35+CC52</f>
        <v>0</v>
      </c>
      <c r="CD227" s="8">
        <f t="shared" si="92"/>
        <v>0</v>
      </c>
      <c r="CE227" s="8">
        <f t="shared" si="92"/>
        <v>0</v>
      </c>
      <c r="CF227" s="8">
        <f t="shared" si="92"/>
        <v>0</v>
      </c>
      <c r="CG227" s="8">
        <f t="shared" si="92"/>
        <v>20205703.59</v>
      </c>
      <c r="CH227" s="8">
        <f t="shared" si="92"/>
        <v>0</v>
      </c>
      <c r="CI227" s="8">
        <f t="shared" si="92"/>
        <v>0</v>
      </c>
      <c r="CJ227" s="8">
        <f t="shared" si="92"/>
        <v>0</v>
      </c>
      <c r="CK227" s="8">
        <f t="shared" si="92"/>
        <v>0</v>
      </c>
      <c r="CL227" s="8">
        <f t="shared" si="92"/>
        <v>0</v>
      </c>
      <c r="CM227" s="8">
        <f t="shared" si="92"/>
        <v>0</v>
      </c>
      <c r="CN227" s="8">
        <f t="shared" si="92"/>
        <v>0</v>
      </c>
      <c r="CO227" s="8">
        <f t="shared" si="92"/>
        <v>0</v>
      </c>
      <c r="CP227" s="8">
        <f t="shared" si="92"/>
        <v>0</v>
      </c>
      <c r="CQ227" s="8">
        <f t="shared" si="92"/>
        <v>354302091.43000007</v>
      </c>
    </row>
    <row r="228" spans="1:108" ht="13.5" x14ac:dyDescent="0.25">
      <c r="A228" s="7"/>
    </row>
    <row r="229" spans="1:108" s="7" customFormat="1" ht="13.5" x14ac:dyDescent="0.25">
      <c r="C229" s="7" t="s">
        <v>335</v>
      </c>
      <c r="CQ229" s="7" t="s">
        <v>336</v>
      </c>
      <c r="CU229" s="8"/>
      <c r="CV229" s="8"/>
    </row>
    <row r="230" spans="1:108" ht="13.5" x14ac:dyDescent="0.25">
      <c r="A230" s="7" t="s">
        <v>294</v>
      </c>
      <c r="B230" s="8" t="s">
        <v>295</v>
      </c>
      <c r="C230" s="8">
        <f t="shared" ref="C230:BO230" si="93">C5+C24+C41+C58+C75+C93</f>
        <v>8544067.3900000006</v>
      </c>
      <c r="D230" s="8">
        <f t="shared" si="93"/>
        <v>0</v>
      </c>
      <c r="E230" s="8">
        <f t="shared" si="93"/>
        <v>0</v>
      </c>
      <c r="F230" s="8">
        <f t="shared" si="93"/>
        <v>0</v>
      </c>
      <c r="G230" s="8">
        <f t="shared" si="93"/>
        <v>0</v>
      </c>
      <c r="H230" s="8">
        <f t="shared" si="93"/>
        <v>152000</v>
      </c>
      <c r="I230" s="8">
        <f t="shared" si="93"/>
        <v>0</v>
      </c>
      <c r="J230" s="8">
        <f t="shared" si="93"/>
        <v>0</v>
      </c>
      <c r="K230" s="8">
        <f t="shared" si="93"/>
        <v>0</v>
      </c>
      <c r="L230" s="8">
        <f t="shared" si="93"/>
        <v>235000</v>
      </c>
      <c r="M230" s="8">
        <f t="shared" si="93"/>
        <v>0</v>
      </c>
      <c r="N230" s="8">
        <f t="shared" si="93"/>
        <v>20000</v>
      </c>
      <c r="O230" s="8">
        <f t="shared" si="93"/>
        <v>80000</v>
      </c>
      <c r="P230" s="8">
        <f t="shared" si="93"/>
        <v>330000</v>
      </c>
      <c r="Q230" s="8">
        <f t="shared" si="93"/>
        <v>0</v>
      </c>
      <c r="R230" s="8">
        <f t="shared" si="93"/>
        <v>70000</v>
      </c>
      <c r="S230" s="8">
        <f t="shared" si="93"/>
        <v>130000</v>
      </c>
      <c r="T230" s="8">
        <f t="shared" si="93"/>
        <v>0</v>
      </c>
      <c r="U230" s="8">
        <f t="shared" si="93"/>
        <v>0</v>
      </c>
      <c r="V230" s="8">
        <f t="shared" si="93"/>
        <v>0</v>
      </c>
      <c r="W230" s="8">
        <f t="shared" si="93"/>
        <v>0</v>
      </c>
      <c r="X230" s="8">
        <f t="shared" si="93"/>
        <v>0</v>
      </c>
      <c r="Y230" s="8">
        <f t="shared" si="93"/>
        <v>0</v>
      </c>
      <c r="Z230" s="8">
        <f t="shared" si="93"/>
        <v>575000</v>
      </c>
      <c r="AA230" s="8">
        <f t="shared" si="93"/>
        <v>20000</v>
      </c>
      <c r="AB230" s="8">
        <f t="shared" si="93"/>
        <v>0</v>
      </c>
      <c r="AC230" s="8">
        <f t="shared" si="93"/>
        <v>0</v>
      </c>
      <c r="AD230" s="8">
        <f t="shared" si="93"/>
        <v>0</v>
      </c>
      <c r="AE230" s="8">
        <f t="shared" si="93"/>
        <v>0</v>
      </c>
      <c r="AF230" s="8">
        <f t="shared" si="93"/>
        <v>0</v>
      </c>
      <c r="AG230" s="8">
        <f t="shared" si="93"/>
        <v>0</v>
      </c>
      <c r="AH230" s="8">
        <f t="shared" si="93"/>
        <v>0</v>
      </c>
      <c r="AI230" s="8">
        <f t="shared" si="93"/>
        <v>0</v>
      </c>
      <c r="AJ230" s="8">
        <f t="shared" si="93"/>
        <v>0</v>
      </c>
      <c r="AK230" s="8">
        <f t="shared" si="93"/>
        <v>0</v>
      </c>
      <c r="AL230" s="8">
        <f t="shared" si="93"/>
        <v>20000000</v>
      </c>
      <c r="AM230" s="8">
        <f t="shared" si="93"/>
        <v>0</v>
      </c>
      <c r="AN230" s="8">
        <f t="shared" si="93"/>
        <v>0</v>
      </c>
      <c r="AO230" s="8">
        <f t="shared" si="93"/>
        <v>0</v>
      </c>
      <c r="AP230" s="8">
        <f t="shared" si="93"/>
        <v>0</v>
      </c>
      <c r="AQ230" s="8">
        <f t="shared" si="93"/>
        <v>0</v>
      </c>
      <c r="AR230" s="8">
        <f t="shared" si="93"/>
        <v>0</v>
      </c>
      <c r="AS230" s="8">
        <f t="shared" si="93"/>
        <v>0</v>
      </c>
      <c r="AT230" s="8">
        <f t="shared" si="93"/>
        <v>1816800</v>
      </c>
      <c r="AU230" s="8">
        <f t="shared" si="93"/>
        <v>0</v>
      </c>
      <c r="AV230" s="8">
        <f t="shared" si="93"/>
        <v>242000</v>
      </c>
      <c r="AW230" s="8">
        <f t="shared" si="93"/>
        <v>0</v>
      </c>
      <c r="AX230" s="8">
        <f t="shared" si="93"/>
        <v>0</v>
      </c>
      <c r="AY230" s="8">
        <f t="shared" si="93"/>
        <v>800200</v>
      </c>
      <c r="AZ230" s="8">
        <f t="shared" si="93"/>
        <v>278000</v>
      </c>
      <c r="BA230" s="8">
        <f t="shared" si="93"/>
        <v>0</v>
      </c>
      <c r="BB230" s="8">
        <f t="shared" si="93"/>
        <v>0</v>
      </c>
      <c r="BC230" s="8">
        <f t="shared" si="93"/>
        <v>0</v>
      </c>
      <c r="BD230" s="8">
        <f t="shared" si="93"/>
        <v>613000</v>
      </c>
      <c r="BE230" s="8">
        <f t="shared" si="93"/>
        <v>0</v>
      </c>
      <c r="BF230" s="8">
        <f t="shared" si="93"/>
        <v>0</v>
      </c>
      <c r="BG230" s="8">
        <f t="shared" si="93"/>
        <v>0</v>
      </c>
      <c r="BH230" s="8">
        <f t="shared" si="93"/>
        <v>0</v>
      </c>
      <c r="BI230" s="8">
        <f t="shared" si="93"/>
        <v>0</v>
      </c>
      <c r="BJ230" s="8">
        <f t="shared" si="93"/>
        <v>0</v>
      </c>
      <c r="BK230" s="8">
        <f t="shared" si="93"/>
        <v>0</v>
      </c>
      <c r="BL230" s="8">
        <f t="shared" si="93"/>
        <v>0</v>
      </c>
      <c r="BM230" s="8">
        <f t="shared" si="93"/>
        <v>0</v>
      </c>
      <c r="BN230" s="8">
        <f t="shared" si="93"/>
        <v>0</v>
      </c>
      <c r="BO230" s="8">
        <f t="shared" si="93"/>
        <v>0</v>
      </c>
      <c r="BP230" s="8">
        <f t="shared" ref="BP230:CQ230" si="94">BP5+BP24+BP41+BP58+BP75+BP93</f>
        <v>0</v>
      </c>
      <c r="BQ230" s="8">
        <f t="shared" si="94"/>
        <v>0</v>
      </c>
      <c r="BR230" s="8">
        <f t="shared" si="94"/>
        <v>0</v>
      </c>
      <c r="BS230" s="8">
        <f t="shared" si="94"/>
        <v>0</v>
      </c>
      <c r="BT230" s="8">
        <f t="shared" si="94"/>
        <v>0</v>
      </c>
      <c r="BU230" s="8">
        <f t="shared" si="94"/>
        <v>0</v>
      </c>
      <c r="BV230" s="8">
        <f t="shared" si="94"/>
        <v>0</v>
      </c>
      <c r="BW230" s="8">
        <f t="shared" si="94"/>
        <v>0</v>
      </c>
      <c r="BX230" s="8">
        <f t="shared" si="94"/>
        <v>0</v>
      </c>
      <c r="BY230" s="8">
        <f t="shared" si="94"/>
        <v>0</v>
      </c>
      <c r="BZ230" s="8">
        <f t="shared" si="94"/>
        <v>0</v>
      </c>
      <c r="CA230" s="8">
        <f t="shared" si="94"/>
        <v>0</v>
      </c>
      <c r="CB230" s="8">
        <f t="shared" si="94"/>
        <v>0</v>
      </c>
      <c r="CC230" s="8">
        <f t="shared" si="94"/>
        <v>0</v>
      </c>
      <c r="CD230" s="8">
        <f t="shared" si="94"/>
        <v>0</v>
      </c>
      <c r="CE230" s="8">
        <f t="shared" si="94"/>
        <v>0</v>
      </c>
      <c r="CF230" s="8">
        <f t="shared" si="94"/>
        <v>0</v>
      </c>
      <c r="CG230" s="8">
        <f t="shared" si="94"/>
        <v>0</v>
      </c>
      <c r="CH230" s="8">
        <f t="shared" si="94"/>
        <v>0</v>
      </c>
      <c r="CI230" s="8">
        <f t="shared" si="94"/>
        <v>0</v>
      </c>
      <c r="CJ230" s="8">
        <f t="shared" si="94"/>
        <v>0</v>
      </c>
      <c r="CK230" s="8">
        <f t="shared" si="94"/>
        <v>0</v>
      </c>
      <c r="CL230" s="8">
        <f t="shared" si="94"/>
        <v>0</v>
      </c>
      <c r="CM230" s="8">
        <f t="shared" si="94"/>
        <v>0</v>
      </c>
      <c r="CN230" s="8">
        <f t="shared" si="94"/>
        <v>0</v>
      </c>
      <c r="CO230" s="8">
        <f t="shared" si="94"/>
        <v>0</v>
      </c>
      <c r="CP230" s="8">
        <f t="shared" si="94"/>
        <v>0</v>
      </c>
      <c r="CQ230" s="8">
        <f t="shared" si="94"/>
        <v>33906067.390000001</v>
      </c>
      <c r="CR230" s="8" t="s">
        <v>294</v>
      </c>
    </row>
    <row r="231" spans="1:108" ht="13.5" x14ac:dyDescent="0.25">
      <c r="A231" s="7" t="s">
        <v>357</v>
      </c>
      <c r="B231" s="8" t="s">
        <v>360</v>
      </c>
      <c r="C231" s="8">
        <f t="shared" ref="C231:C240" si="95">C6+C25+C42+C59+C76+C94</f>
        <v>728652</v>
      </c>
      <c r="D231" s="8">
        <f t="shared" ref="D231:BP231" si="96">D6+D25+D42+D59+D76+D94</f>
        <v>0</v>
      </c>
      <c r="E231" s="8">
        <f t="shared" si="96"/>
        <v>0</v>
      </c>
      <c r="F231" s="8">
        <f t="shared" si="96"/>
        <v>0</v>
      </c>
      <c r="G231" s="8">
        <f t="shared" si="96"/>
        <v>0</v>
      </c>
      <c r="H231" s="8">
        <f t="shared" si="96"/>
        <v>0</v>
      </c>
      <c r="I231" s="8">
        <f t="shared" si="96"/>
        <v>0</v>
      </c>
      <c r="J231" s="8">
        <f t="shared" si="96"/>
        <v>0</v>
      </c>
      <c r="K231" s="8">
        <f t="shared" si="96"/>
        <v>0</v>
      </c>
      <c r="L231" s="8">
        <f t="shared" si="96"/>
        <v>55000</v>
      </c>
      <c r="M231" s="8">
        <f t="shared" si="96"/>
        <v>0</v>
      </c>
      <c r="N231" s="8">
        <f t="shared" si="96"/>
        <v>5000</v>
      </c>
      <c r="O231" s="8">
        <f t="shared" si="96"/>
        <v>50000</v>
      </c>
      <c r="P231" s="8">
        <f t="shared" si="96"/>
        <v>170000</v>
      </c>
      <c r="Q231" s="8">
        <f t="shared" si="96"/>
        <v>0</v>
      </c>
      <c r="R231" s="8">
        <f t="shared" si="96"/>
        <v>30000</v>
      </c>
      <c r="S231" s="8">
        <f t="shared" si="96"/>
        <v>25000</v>
      </c>
      <c r="T231" s="8">
        <f t="shared" si="96"/>
        <v>0</v>
      </c>
      <c r="U231" s="8">
        <f t="shared" si="96"/>
        <v>0</v>
      </c>
      <c r="V231" s="8">
        <f t="shared" si="96"/>
        <v>0</v>
      </c>
      <c r="W231" s="8">
        <f t="shared" si="96"/>
        <v>0</v>
      </c>
      <c r="X231" s="8">
        <f t="shared" si="96"/>
        <v>0</v>
      </c>
      <c r="Y231" s="8">
        <f t="shared" si="96"/>
        <v>0</v>
      </c>
      <c r="Z231" s="8">
        <f t="shared" si="96"/>
        <v>165000</v>
      </c>
      <c r="AA231" s="8">
        <f t="shared" si="96"/>
        <v>35000</v>
      </c>
      <c r="AB231" s="8">
        <f t="shared" si="96"/>
        <v>0</v>
      </c>
      <c r="AC231" s="8">
        <f t="shared" si="96"/>
        <v>0</v>
      </c>
      <c r="AD231" s="8">
        <f t="shared" si="96"/>
        <v>0</v>
      </c>
      <c r="AE231" s="8">
        <f t="shared" si="96"/>
        <v>0</v>
      </c>
      <c r="AF231" s="8">
        <f t="shared" si="96"/>
        <v>0</v>
      </c>
      <c r="AG231" s="8">
        <f t="shared" si="96"/>
        <v>0</v>
      </c>
      <c r="AH231" s="8">
        <f t="shared" si="96"/>
        <v>0</v>
      </c>
      <c r="AI231" s="8">
        <f t="shared" si="96"/>
        <v>0</v>
      </c>
      <c r="AJ231" s="8">
        <f t="shared" si="96"/>
        <v>0</v>
      </c>
      <c r="AK231" s="8">
        <f t="shared" si="96"/>
        <v>0</v>
      </c>
      <c r="AL231" s="8">
        <f t="shared" si="96"/>
        <v>2500000</v>
      </c>
      <c r="AM231" s="8">
        <f t="shared" si="96"/>
        <v>0</v>
      </c>
      <c r="AN231" s="8">
        <f t="shared" si="96"/>
        <v>0</v>
      </c>
      <c r="AO231" s="8">
        <f t="shared" si="96"/>
        <v>0</v>
      </c>
      <c r="AP231" s="8">
        <f t="shared" si="96"/>
        <v>0</v>
      </c>
      <c r="AQ231" s="8">
        <f t="shared" si="96"/>
        <v>0</v>
      </c>
      <c r="AR231" s="8">
        <f t="shared" si="96"/>
        <v>0</v>
      </c>
      <c r="AS231" s="8">
        <f t="shared" si="96"/>
        <v>0</v>
      </c>
      <c r="AT231" s="8">
        <f t="shared" si="96"/>
        <v>215000</v>
      </c>
      <c r="AU231" s="8">
        <f t="shared" si="96"/>
        <v>0</v>
      </c>
      <c r="AV231" s="8">
        <f t="shared" si="96"/>
        <v>60000</v>
      </c>
      <c r="AW231" s="8">
        <f t="shared" si="96"/>
        <v>0</v>
      </c>
      <c r="AX231" s="8">
        <f t="shared" si="96"/>
        <v>0</v>
      </c>
      <c r="AY231" s="8">
        <f t="shared" si="96"/>
        <v>120000</v>
      </c>
      <c r="AZ231" s="8">
        <f t="shared" si="96"/>
        <v>20000</v>
      </c>
      <c r="BA231" s="8">
        <f t="shared" si="96"/>
        <v>0</v>
      </c>
      <c r="BB231" s="8">
        <f t="shared" si="96"/>
        <v>0</v>
      </c>
      <c r="BC231" s="8">
        <f t="shared" si="96"/>
        <v>0</v>
      </c>
      <c r="BD231" s="8">
        <f t="shared" si="96"/>
        <v>50000</v>
      </c>
      <c r="BE231" s="8">
        <f t="shared" si="96"/>
        <v>0</v>
      </c>
      <c r="BF231" s="8">
        <f t="shared" si="96"/>
        <v>0</v>
      </c>
      <c r="BG231" s="8">
        <f t="shared" si="96"/>
        <v>0</v>
      </c>
      <c r="BH231" s="8">
        <f t="shared" si="96"/>
        <v>0</v>
      </c>
      <c r="BI231" s="8">
        <f t="shared" si="96"/>
        <v>0</v>
      </c>
      <c r="BJ231" s="8">
        <f t="shared" si="96"/>
        <v>0</v>
      </c>
      <c r="BK231" s="8">
        <f t="shared" si="96"/>
        <v>0</v>
      </c>
      <c r="BL231" s="8">
        <f t="shared" si="96"/>
        <v>0</v>
      </c>
      <c r="BM231" s="8">
        <f t="shared" si="96"/>
        <v>0</v>
      </c>
      <c r="BN231" s="8">
        <f t="shared" si="96"/>
        <v>0</v>
      </c>
      <c r="BO231" s="8">
        <f t="shared" si="96"/>
        <v>0</v>
      </c>
      <c r="BP231" s="8">
        <f t="shared" si="96"/>
        <v>0</v>
      </c>
      <c r="BQ231" s="8">
        <f t="shared" ref="BQ231:CQ231" si="97">BQ6+BQ25+BQ42+BQ59+BQ76+BQ94</f>
        <v>0</v>
      </c>
      <c r="BR231" s="8">
        <f t="shared" si="97"/>
        <v>0</v>
      </c>
      <c r="BS231" s="8">
        <f t="shared" si="97"/>
        <v>0</v>
      </c>
      <c r="BT231" s="8">
        <f t="shared" si="97"/>
        <v>0</v>
      </c>
      <c r="BU231" s="8">
        <f t="shared" si="97"/>
        <v>0</v>
      </c>
      <c r="BV231" s="8">
        <f t="shared" si="97"/>
        <v>0</v>
      </c>
      <c r="BW231" s="8">
        <f t="shared" si="97"/>
        <v>0</v>
      </c>
      <c r="BX231" s="8">
        <f t="shared" si="97"/>
        <v>0</v>
      </c>
      <c r="BY231" s="8">
        <f t="shared" si="97"/>
        <v>0</v>
      </c>
      <c r="BZ231" s="8">
        <f t="shared" si="97"/>
        <v>0</v>
      </c>
      <c r="CA231" s="8">
        <f t="shared" si="97"/>
        <v>0</v>
      </c>
      <c r="CB231" s="8">
        <f t="shared" si="97"/>
        <v>0</v>
      </c>
      <c r="CC231" s="8">
        <f t="shared" si="97"/>
        <v>0</v>
      </c>
      <c r="CD231" s="8">
        <f t="shared" si="97"/>
        <v>0</v>
      </c>
      <c r="CE231" s="8">
        <f t="shared" si="97"/>
        <v>0</v>
      </c>
      <c r="CF231" s="8">
        <f t="shared" si="97"/>
        <v>0</v>
      </c>
      <c r="CG231" s="8">
        <f t="shared" si="97"/>
        <v>0</v>
      </c>
      <c r="CH231" s="8">
        <f t="shared" si="97"/>
        <v>0</v>
      </c>
      <c r="CI231" s="8">
        <f t="shared" si="97"/>
        <v>0</v>
      </c>
      <c r="CJ231" s="8">
        <f t="shared" si="97"/>
        <v>0</v>
      </c>
      <c r="CK231" s="8">
        <f t="shared" si="97"/>
        <v>0</v>
      </c>
      <c r="CL231" s="8">
        <f t="shared" si="97"/>
        <v>0</v>
      </c>
      <c r="CM231" s="8">
        <f t="shared" si="97"/>
        <v>0</v>
      </c>
      <c r="CN231" s="8">
        <f t="shared" si="97"/>
        <v>0</v>
      </c>
      <c r="CO231" s="8">
        <f t="shared" si="97"/>
        <v>0</v>
      </c>
      <c r="CP231" s="8">
        <f t="shared" si="97"/>
        <v>0</v>
      </c>
      <c r="CQ231" s="8">
        <f t="shared" si="97"/>
        <v>4228652</v>
      </c>
      <c r="CR231" s="8" t="s">
        <v>357</v>
      </c>
    </row>
    <row r="232" spans="1:108" ht="13.5" x14ac:dyDescent="0.25">
      <c r="A232" s="7" t="s">
        <v>296</v>
      </c>
      <c r="B232" s="8" t="s">
        <v>297</v>
      </c>
      <c r="C232" s="8">
        <f t="shared" si="95"/>
        <v>665986.5</v>
      </c>
      <c r="D232" s="8">
        <f t="shared" ref="D232:BP232" si="98">D7+D26+D43+D60+D77+D95</f>
        <v>0</v>
      </c>
      <c r="E232" s="8">
        <f t="shared" si="98"/>
        <v>0</v>
      </c>
      <c r="F232" s="8">
        <f t="shared" si="98"/>
        <v>0</v>
      </c>
      <c r="G232" s="8">
        <f t="shared" si="98"/>
        <v>0</v>
      </c>
      <c r="H232" s="8">
        <f t="shared" si="98"/>
        <v>0</v>
      </c>
      <c r="I232" s="8">
        <f t="shared" si="98"/>
        <v>0</v>
      </c>
      <c r="J232" s="8">
        <f t="shared" si="98"/>
        <v>0</v>
      </c>
      <c r="K232" s="8">
        <f t="shared" si="98"/>
        <v>0</v>
      </c>
      <c r="L232" s="8">
        <f t="shared" si="98"/>
        <v>35000</v>
      </c>
      <c r="M232" s="8">
        <f t="shared" si="98"/>
        <v>0</v>
      </c>
      <c r="N232" s="8">
        <f t="shared" si="98"/>
        <v>15000</v>
      </c>
      <c r="O232" s="8">
        <f t="shared" si="98"/>
        <v>0</v>
      </c>
      <c r="P232" s="8">
        <f t="shared" si="98"/>
        <v>108000</v>
      </c>
      <c r="Q232" s="8">
        <f t="shared" si="98"/>
        <v>0</v>
      </c>
      <c r="R232" s="8">
        <f t="shared" si="98"/>
        <v>20000</v>
      </c>
      <c r="S232" s="8">
        <f t="shared" si="98"/>
        <v>5000</v>
      </c>
      <c r="T232" s="8">
        <f t="shared" si="98"/>
        <v>0</v>
      </c>
      <c r="U232" s="8">
        <f t="shared" si="98"/>
        <v>0</v>
      </c>
      <c r="V232" s="8">
        <f t="shared" si="98"/>
        <v>0</v>
      </c>
      <c r="W232" s="8">
        <f t="shared" si="98"/>
        <v>0</v>
      </c>
      <c r="X232" s="8">
        <f t="shared" si="98"/>
        <v>0</v>
      </c>
      <c r="Y232" s="8">
        <f t="shared" si="98"/>
        <v>0</v>
      </c>
      <c r="Z232" s="8">
        <f t="shared" si="98"/>
        <v>42000</v>
      </c>
      <c r="AA232" s="8">
        <f t="shared" si="98"/>
        <v>0</v>
      </c>
      <c r="AB232" s="8">
        <f t="shared" si="98"/>
        <v>0</v>
      </c>
      <c r="AC232" s="8">
        <f t="shared" si="98"/>
        <v>0</v>
      </c>
      <c r="AD232" s="8">
        <f t="shared" si="98"/>
        <v>0</v>
      </c>
      <c r="AE232" s="8">
        <f t="shared" si="98"/>
        <v>0</v>
      </c>
      <c r="AF232" s="8">
        <f t="shared" si="98"/>
        <v>0</v>
      </c>
      <c r="AG232" s="8">
        <f t="shared" si="98"/>
        <v>0</v>
      </c>
      <c r="AH232" s="8">
        <f t="shared" si="98"/>
        <v>0</v>
      </c>
      <c r="AI232" s="8">
        <f t="shared" si="98"/>
        <v>0</v>
      </c>
      <c r="AJ232" s="8">
        <f t="shared" si="98"/>
        <v>0</v>
      </c>
      <c r="AK232" s="8">
        <f t="shared" si="98"/>
        <v>0</v>
      </c>
      <c r="AL232" s="8">
        <f t="shared" si="98"/>
        <v>0</v>
      </c>
      <c r="AM232" s="8">
        <f t="shared" si="98"/>
        <v>0</v>
      </c>
      <c r="AN232" s="8">
        <f t="shared" si="98"/>
        <v>0</v>
      </c>
      <c r="AO232" s="8">
        <f t="shared" si="98"/>
        <v>0</v>
      </c>
      <c r="AP232" s="8">
        <f t="shared" si="98"/>
        <v>0</v>
      </c>
      <c r="AQ232" s="8">
        <f t="shared" si="98"/>
        <v>0</v>
      </c>
      <c r="AR232" s="8">
        <f t="shared" si="98"/>
        <v>0</v>
      </c>
      <c r="AS232" s="8">
        <f t="shared" si="98"/>
        <v>0</v>
      </c>
      <c r="AT232" s="8">
        <f t="shared" si="98"/>
        <v>150000</v>
      </c>
      <c r="AU232" s="8">
        <f t="shared" si="98"/>
        <v>0</v>
      </c>
      <c r="AV232" s="8">
        <f t="shared" si="98"/>
        <v>20000</v>
      </c>
      <c r="AW232" s="8">
        <f t="shared" si="98"/>
        <v>0</v>
      </c>
      <c r="AX232" s="8">
        <f t="shared" si="98"/>
        <v>0</v>
      </c>
      <c r="AY232" s="8">
        <f t="shared" si="98"/>
        <v>50000</v>
      </c>
      <c r="AZ232" s="8">
        <f t="shared" si="98"/>
        <v>35000</v>
      </c>
      <c r="BA232" s="8">
        <f t="shared" si="98"/>
        <v>0</v>
      </c>
      <c r="BB232" s="8">
        <f t="shared" si="98"/>
        <v>0</v>
      </c>
      <c r="BC232" s="8">
        <f t="shared" si="98"/>
        <v>0</v>
      </c>
      <c r="BD232" s="8">
        <f t="shared" si="98"/>
        <v>20000</v>
      </c>
      <c r="BE232" s="8">
        <f t="shared" si="98"/>
        <v>0</v>
      </c>
      <c r="BF232" s="8">
        <f t="shared" si="98"/>
        <v>0</v>
      </c>
      <c r="BG232" s="8">
        <f t="shared" si="98"/>
        <v>0</v>
      </c>
      <c r="BH232" s="8">
        <f t="shared" si="98"/>
        <v>0</v>
      </c>
      <c r="BI232" s="8">
        <f t="shared" si="98"/>
        <v>0</v>
      </c>
      <c r="BJ232" s="8">
        <f t="shared" si="98"/>
        <v>0</v>
      </c>
      <c r="BK232" s="8">
        <f t="shared" si="98"/>
        <v>0</v>
      </c>
      <c r="BL232" s="8">
        <f t="shared" si="98"/>
        <v>0</v>
      </c>
      <c r="BM232" s="8">
        <f t="shared" si="98"/>
        <v>0</v>
      </c>
      <c r="BN232" s="8">
        <f t="shared" si="98"/>
        <v>0</v>
      </c>
      <c r="BO232" s="8">
        <f t="shared" si="98"/>
        <v>0</v>
      </c>
      <c r="BP232" s="8">
        <f t="shared" si="98"/>
        <v>0</v>
      </c>
      <c r="BQ232" s="8">
        <f t="shared" ref="BQ232:CQ232" si="99">BQ7+BQ26+BQ43+BQ60+BQ77+BQ95</f>
        <v>0</v>
      </c>
      <c r="BR232" s="8">
        <f t="shared" si="99"/>
        <v>0</v>
      </c>
      <c r="BS232" s="8">
        <f t="shared" si="99"/>
        <v>0</v>
      </c>
      <c r="BT232" s="8">
        <f t="shared" si="99"/>
        <v>0</v>
      </c>
      <c r="BU232" s="8">
        <f t="shared" si="99"/>
        <v>0</v>
      </c>
      <c r="BV232" s="8">
        <f t="shared" si="99"/>
        <v>0</v>
      </c>
      <c r="BW232" s="8">
        <f t="shared" si="99"/>
        <v>0</v>
      </c>
      <c r="BX232" s="8">
        <f t="shared" si="99"/>
        <v>0</v>
      </c>
      <c r="BY232" s="8">
        <f t="shared" si="99"/>
        <v>0</v>
      </c>
      <c r="BZ232" s="8">
        <f t="shared" si="99"/>
        <v>0</v>
      </c>
      <c r="CA232" s="8">
        <f t="shared" si="99"/>
        <v>0</v>
      </c>
      <c r="CB232" s="8">
        <f t="shared" si="99"/>
        <v>0</v>
      </c>
      <c r="CC232" s="8">
        <f t="shared" si="99"/>
        <v>0</v>
      </c>
      <c r="CD232" s="8">
        <f t="shared" si="99"/>
        <v>0</v>
      </c>
      <c r="CE232" s="8">
        <f t="shared" si="99"/>
        <v>0</v>
      </c>
      <c r="CF232" s="8">
        <f t="shared" si="99"/>
        <v>0</v>
      </c>
      <c r="CG232" s="8">
        <f t="shared" si="99"/>
        <v>0</v>
      </c>
      <c r="CH232" s="8">
        <f t="shared" si="99"/>
        <v>0</v>
      </c>
      <c r="CI232" s="8">
        <f t="shared" si="99"/>
        <v>0</v>
      </c>
      <c r="CJ232" s="8">
        <f t="shared" si="99"/>
        <v>0</v>
      </c>
      <c r="CK232" s="8">
        <f t="shared" si="99"/>
        <v>0</v>
      </c>
      <c r="CL232" s="8">
        <f t="shared" si="99"/>
        <v>0</v>
      </c>
      <c r="CM232" s="8">
        <f t="shared" si="99"/>
        <v>0</v>
      </c>
      <c r="CN232" s="8">
        <f t="shared" si="99"/>
        <v>0</v>
      </c>
      <c r="CO232" s="8">
        <f t="shared" si="99"/>
        <v>0</v>
      </c>
      <c r="CP232" s="8">
        <f t="shared" si="99"/>
        <v>0</v>
      </c>
      <c r="CQ232" s="8">
        <f t="shared" si="99"/>
        <v>1165986.5</v>
      </c>
      <c r="CR232" s="8" t="s">
        <v>296</v>
      </c>
    </row>
    <row r="233" spans="1:108" ht="13.5" x14ac:dyDescent="0.25">
      <c r="A233" s="7" t="s">
        <v>358</v>
      </c>
      <c r="B233" s="8" t="s">
        <v>361</v>
      </c>
      <c r="C233" s="8">
        <f t="shared" si="95"/>
        <v>8263780.8199999994</v>
      </c>
      <c r="D233" s="8">
        <f t="shared" ref="D233:BP233" si="100">D8+D27+D44+D61+D78+D96</f>
        <v>0</v>
      </c>
      <c r="E233" s="8">
        <f t="shared" si="100"/>
        <v>0</v>
      </c>
      <c r="F233" s="8">
        <f t="shared" si="100"/>
        <v>0</v>
      </c>
      <c r="G233" s="8">
        <f t="shared" si="100"/>
        <v>0</v>
      </c>
      <c r="H233" s="8">
        <f t="shared" si="100"/>
        <v>0</v>
      </c>
      <c r="I233" s="8">
        <f t="shared" si="100"/>
        <v>0</v>
      </c>
      <c r="J233" s="8">
        <f t="shared" si="100"/>
        <v>0</v>
      </c>
      <c r="K233" s="8">
        <f t="shared" si="100"/>
        <v>0</v>
      </c>
      <c r="L233" s="8">
        <f t="shared" si="100"/>
        <v>195000</v>
      </c>
      <c r="M233" s="8">
        <f t="shared" si="100"/>
        <v>0</v>
      </c>
      <c r="N233" s="8">
        <f t="shared" si="100"/>
        <v>5000</v>
      </c>
      <c r="O233" s="8">
        <f t="shared" si="100"/>
        <v>0</v>
      </c>
      <c r="P233" s="8">
        <f t="shared" si="100"/>
        <v>325000</v>
      </c>
      <c r="Q233" s="8">
        <f t="shared" si="100"/>
        <v>0</v>
      </c>
      <c r="R233" s="8">
        <f t="shared" si="100"/>
        <v>10000</v>
      </c>
      <c r="S233" s="8">
        <f t="shared" si="100"/>
        <v>25000</v>
      </c>
      <c r="T233" s="8">
        <f t="shared" si="100"/>
        <v>0</v>
      </c>
      <c r="U233" s="8">
        <f t="shared" si="100"/>
        <v>0</v>
      </c>
      <c r="V233" s="8">
        <f t="shared" si="100"/>
        <v>0</v>
      </c>
      <c r="W233" s="8">
        <f t="shared" si="100"/>
        <v>0</v>
      </c>
      <c r="X233" s="8">
        <f t="shared" si="100"/>
        <v>0</v>
      </c>
      <c r="Y233" s="8">
        <f t="shared" si="100"/>
        <v>0</v>
      </c>
      <c r="Z233" s="8">
        <f t="shared" si="100"/>
        <v>110000</v>
      </c>
      <c r="AA233" s="8">
        <f t="shared" si="100"/>
        <v>20000</v>
      </c>
      <c r="AB233" s="8">
        <f t="shared" si="100"/>
        <v>0</v>
      </c>
      <c r="AC233" s="8">
        <f t="shared" si="100"/>
        <v>0</v>
      </c>
      <c r="AD233" s="8">
        <f t="shared" si="100"/>
        <v>0</v>
      </c>
      <c r="AE233" s="8">
        <f t="shared" si="100"/>
        <v>0</v>
      </c>
      <c r="AF233" s="8">
        <f t="shared" si="100"/>
        <v>0</v>
      </c>
      <c r="AG233" s="8">
        <f t="shared" si="100"/>
        <v>0</v>
      </c>
      <c r="AH233" s="8">
        <f t="shared" si="100"/>
        <v>0</v>
      </c>
      <c r="AI233" s="8">
        <f t="shared" si="100"/>
        <v>0</v>
      </c>
      <c r="AJ233" s="8">
        <f t="shared" si="100"/>
        <v>0</v>
      </c>
      <c r="AK233" s="8">
        <f t="shared" si="100"/>
        <v>0</v>
      </c>
      <c r="AL233" s="8">
        <f t="shared" si="100"/>
        <v>0</v>
      </c>
      <c r="AM233" s="8">
        <f t="shared" si="100"/>
        <v>0</v>
      </c>
      <c r="AN233" s="8">
        <f t="shared" si="100"/>
        <v>0</v>
      </c>
      <c r="AO233" s="8">
        <f t="shared" si="100"/>
        <v>0</v>
      </c>
      <c r="AP233" s="8">
        <f t="shared" si="100"/>
        <v>0</v>
      </c>
      <c r="AQ233" s="8">
        <f t="shared" si="100"/>
        <v>0</v>
      </c>
      <c r="AR233" s="8">
        <f t="shared" si="100"/>
        <v>0</v>
      </c>
      <c r="AS233" s="8">
        <f t="shared" si="100"/>
        <v>0</v>
      </c>
      <c r="AT233" s="8">
        <f t="shared" si="100"/>
        <v>1265000</v>
      </c>
      <c r="AU233" s="8">
        <f t="shared" si="100"/>
        <v>0</v>
      </c>
      <c r="AV233" s="8">
        <f t="shared" si="100"/>
        <v>140000</v>
      </c>
      <c r="AW233" s="8">
        <f t="shared" si="100"/>
        <v>0</v>
      </c>
      <c r="AX233" s="8">
        <f t="shared" si="100"/>
        <v>0</v>
      </c>
      <c r="AY233" s="8">
        <f t="shared" si="100"/>
        <v>730000</v>
      </c>
      <c r="AZ233" s="8">
        <f t="shared" si="100"/>
        <v>145000</v>
      </c>
      <c r="BA233" s="8">
        <f t="shared" si="100"/>
        <v>0</v>
      </c>
      <c r="BB233" s="8">
        <f t="shared" si="100"/>
        <v>0</v>
      </c>
      <c r="BC233" s="8">
        <f t="shared" si="100"/>
        <v>0</v>
      </c>
      <c r="BD233" s="8">
        <f t="shared" si="100"/>
        <v>330000</v>
      </c>
      <c r="BE233" s="8">
        <f t="shared" si="100"/>
        <v>0</v>
      </c>
      <c r="BF233" s="8">
        <f t="shared" si="100"/>
        <v>0</v>
      </c>
      <c r="BG233" s="8">
        <f t="shared" si="100"/>
        <v>0</v>
      </c>
      <c r="BH233" s="8">
        <f t="shared" si="100"/>
        <v>0</v>
      </c>
      <c r="BI233" s="8">
        <f t="shared" si="100"/>
        <v>0</v>
      </c>
      <c r="BJ233" s="8">
        <f t="shared" si="100"/>
        <v>0</v>
      </c>
      <c r="BK233" s="8">
        <f t="shared" si="100"/>
        <v>0</v>
      </c>
      <c r="BL233" s="8">
        <f t="shared" si="100"/>
        <v>0</v>
      </c>
      <c r="BM233" s="8">
        <f t="shared" si="100"/>
        <v>0</v>
      </c>
      <c r="BN233" s="8">
        <f t="shared" si="100"/>
        <v>0</v>
      </c>
      <c r="BO233" s="8">
        <f t="shared" si="100"/>
        <v>0</v>
      </c>
      <c r="BP233" s="8">
        <f t="shared" si="100"/>
        <v>0</v>
      </c>
      <c r="BQ233" s="8">
        <f t="shared" ref="BQ233:CQ233" si="101">BQ8+BQ27+BQ44+BQ61+BQ78+BQ96</f>
        <v>0</v>
      </c>
      <c r="BR233" s="8">
        <f t="shared" si="101"/>
        <v>0</v>
      </c>
      <c r="BS233" s="8">
        <f t="shared" si="101"/>
        <v>0</v>
      </c>
      <c r="BT233" s="8">
        <f t="shared" si="101"/>
        <v>0</v>
      </c>
      <c r="BU233" s="8">
        <f t="shared" si="101"/>
        <v>0</v>
      </c>
      <c r="BV233" s="8">
        <f t="shared" si="101"/>
        <v>0</v>
      </c>
      <c r="BW233" s="8">
        <f t="shared" si="101"/>
        <v>0</v>
      </c>
      <c r="BX233" s="8">
        <f t="shared" si="101"/>
        <v>0</v>
      </c>
      <c r="BY233" s="8">
        <f t="shared" si="101"/>
        <v>0</v>
      </c>
      <c r="BZ233" s="8">
        <f t="shared" si="101"/>
        <v>0</v>
      </c>
      <c r="CA233" s="8">
        <f t="shared" si="101"/>
        <v>0</v>
      </c>
      <c r="CB233" s="8">
        <f t="shared" si="101"/>
        <v>0</v>
      </c>
      <c r="CC233" s="8">
        <f t="shared" si="101"/>
        <v>0</v>
      </c>
      <c r="CD233" s="8">
        <f t="shared" si="101"/>
        <v>0</v>
      </c>
      <c r="CE233" s="8">
        <f t="shared" si="101"/>
        <v>0</v>
      </c>
      <c r="CF233" s="8">
        <f t="shared" si="101"/>
        <v>0</v>
      </c>
      <c r="CG233" s="8">
        <f t="shared" si="101"/>
        <v>0</v>
      </c>
      <c r="CH233" s="8">
        <f t="shared" si="101"/>
        <v>0</v>
      </c>
      <c r="CI233" s="8">
        <f t="shared" si="101"/>
        <v>0</v>
      </c>
      <c r="CJ233" s="8">
        <f t="shared" si="101"/>
        <v>0</v>
      </c>
      <c r="CK233" s="8">
        <f t="shared" si="101"/>
        <v>0</v>
      </c>
      <c r="CL233" s="8">
        <f t="shared" si="101"/>
        <v>0</v>
      </c>
      <c r="CM233" s="8">
        <f t="shared" si="101"/>
        <v>0</v>
      </c>
      <c r="CN233" s="8">
        <f t="shared" si="101"/>
        <v>0</v>
      </c>
      <c r="CO233" s="8">
        <f t="shared" si="101"/>
        <v>0</v>
      </c>
      <c r="CP233" s="8">
        <f t="shared" si="101"/>
        <v>0</v>
      </c>
      <c r="CQ233" s="8">
        <f t="shared" si="101"/>
        <v>11563780.82</v>
      </c>
      <c r="CR233" s="8" t="s">
        <v>358</v>
      </c>
    </row>
    <row r="234" spans="1:108" ht="13.5" x14ac:dyDescent="0.25">
      <c r="A234" s="7" t="s">
        <v>298</v>
      </c>
      <c r="B234" s="8" t="s">
        <v>299</v>
      </c>
      <c r="C234" s="8">
        <f t="shared" si="95"/>
        <v>4999671.49</v>
      </c>
      <c r="D234" s="8">
        <f t="shared" ref="D234:BP234" si="102">D9+D28+D45+D62+D79+D97</f>
        <v>0</v>
      </c>
      <c r="E234" s="8">
        <f t="shared" si="102"/>
        <v>0</v>
      </c>
      <c r="F234" s="8">
        <f t="shared" si="102"/>
        <v>0</v>
      </c>
      <c r="G234" s="8">
        <f t="shared" si="102"/>
        <v>480000</v>
      </c>
      <c r="H234" s="8">
        <f t="shared" si="102"/>
        <v>349000</v>
      </c>
      <c r="I234" s="8">
        <f t="shared" si="102"/>
        <v>0</v>
      </c>
      <c r="J234" s="8">
        <f t="shared" si="102"/>
        <v>0</v>
      </c>
      <c r="K234" s="8">
        <f t="shared" si="102"/>
        <v>0</v>
      </c>
      <c r="L234" s="8">
        <f t="shared" si="102"/>
        <v>29000</v>
      </c>
      <c r="M234" s="8">
        <f t="shared" si="102"/>
        <v>0</v>
      </c>
      <c r="N234" s="8">
        <f t="shared" si="102"/>
        <v>0</v>
      </c>
      <c r="O234" s="8">
        <f t="shared" si="102"/>
        <v>0</v>
      </c>
      <c r="P234" s="8">
        <f t="shared" si="102"/>
        <v>68000</v>
      </c>
      <c r="Q234" s="8">
        <f t="shared" si="102"/>
        <v>0</v>
      </c>
      <c r="R234" s="8">
        <f t="shared" si="102"/>
        <v>0</v>
      </c>
      <c r="S234" s="8">
        <f t="shared" si="102"/>
        <v>12000</v>
      </c>
      <c r="T234" s="8">
        <f t="shared" si="102"/>
        <v>15000</v>
      </c>
      <c r="U234" s="8">
        <f t="shared" si="102"/>
        <v>0</v>
      </c>
      <c r="V234" s="8">
        <f t="shared" si="102"/>
        <v>2474500</v>
      </c>
      <c r="W234" s="8">
        <f t="shared" si="102"/>
        <v>0</v>
      </c>
      <c r="X234" s="8">
        <f t="shared" si="102"/>
        <v>15000</v>
      </c>
      <c r="Y234" s="8">
        <f t="shared" si="102"/>
        <v>0</v>
      </c>
      <c r="Z234" s="8">
        <f t="shared" si="102"/>
        <v>678800</v>
      </c>
      <c r="AA234" s="8">
        <f t="shared" si="102"/>
        <v>0</v>
      </c>
      <c r="AB234" s="8">
        <f t="shared" si="102"/>
        <v>0</v>
      </c>
      <c r="AC234" s="8">
        <f t="shared" si="102"/>
        <v>0</v>
      </c>
      <c r="AD234" s="8">
        <f t="shared" si="102"/>
        <v>10000</v>
      </c>
      <c r="AE234" s="8">
        <f t="shared" si="102"/>
        <v>530000</v>
      </c>
      <c r="AF234" s="8">
        <f t="shared" si="102"/>
        <v>0</v>
      </c>
      <c r="AG234" s="8">
        <f t="shared" si="102"/>
        <v>0</v>
      </c>
      <c r="AH234" s="8">
        <f t="shared" si="102"/>
        <v>0</v>
      </c>
      <c r="AI234" s="8">
        <f t="shared" si="102"/>
        <v>35000</v>
      </c>
      <c r="AJ234" s="8">
        <f t="shared" si="102"/>
        <v>0</v>
      </c>
      <c r="AK234" s="8">
        <f t="shared" si="102"/>
        <v>88738.1</v>
      </c>
      <c r="AL234" s="8">
        <f t="shared" si="102"/>
        <v>0</v>
      </c>
      <c r="AM234" s="8">
        <f t="shared" si="102"/>
        <v>1276300</v>
      </c>
      <c r="AN234" s="8">
        <f t="shared" si="102"/>
        <v>0</v>
      </c>
      <c r="AO234" s="8">
        <f t="shared" si="102"/>
        <v>0</v>
      </c>
      <c r="AP234" s="8">
        <f t="shared" si="102"/>
        <v>0</v>
      </c>
      <c r="AQ234" s="8">
        <f t="shared" si="102"/>
        <v>0</v>
      </c>
      <c r="AR234" s="8">
        <f t="shared" si="102"/>
        <v>0</v>
      </c>
      <c r="AS234" s="8">
        <f t="shared" si="102"/>
        <v>0</v>
      </c>
      <c r="AT234" s="8">
        <f t="shared" si="102"/>
        <v>208750</v>
      </c>
      <c r="AU234" s="8">
        <f t="shared" si="102"/>
        <v>2047800</v>
      </c>
      <c r="AV234" s="8">
        <f t="shared" si="102"/>
        <v>20500</v>
      </c>
      <c r="AW234" s="8">
        <f t="shared" si="102"/>
        <v>0</v>
      </c>
      <c r="AX234" s="8">
        <f t="shared" si="102"/>
        <v>0</v>
      </c>
      <c r="AY234" s="8">
        <f t="shared" si="102"/>
        <v>567450</v>
      </c>
      <c r="AZ234" s="8">
        <f t="shared" si="102"/>
        <v>133500</v>
      </c>
      <c r="BA234" s="8">
        <f t="shared" si="102"/>
        <v>135000</v>
      </c>
      <c r="BB234" s="8">
        <f t="shared" si="102"/>
        <v>0</v>
      </c>
      <c r="BC234" s="8">
        <f t="shared" si="102"/>
        <v>0</v>
      </c>
      <c r="BD234" s="8">
        <f t="shared" si="102"/>
        <v>0</v>
      </c>
      <c r="BE234" s="8">
        <f t="shared" si="102"/>
        <v>0</v>
      </c>
      <c r="BF234" s="8">
        <f t="shared" si="102"/>
        <v>0</v>
      </c>
      <c r="BG234" s="8">
        <f t="shared" si="102"/>
        <v>0</v>
      </c>
      <c r="BH234" s="8">
        <f t="shared" si="102"/>
        <v>0</v>
      </c>
      <c r="BI234" s="8">
        <f t="shared" si="102"/>
        <v>0</v>
      </c>
      <c r="BJ234" s="8">
        <f t="shared" si="102"/>
        <v>0</v>
      </c>
      <c r="BK234" s="8">
        <f t="shared" si="102"/>
        <v>0</v>
      </c>
      <c r="BL234" s="8">
        <f t="shared" si="102"/>
        <v>0</v>
      </c>
      <c r="BM234" s="8">
        <f t="shared" si="102"/>
        <v>0</v>
      </c>
      <c r="BN234" s="8">
        <f t="shared" si="102"/>
        <v>0</v>
      </c>
      <c r="BO234" s="8">
        <f t="shared" si="102"/>
        <v>0</v>
      </c>
      <c r="BP234" s="8">
        <f t="shared" si="102"/>
        <v>0</v>
      </c>
      <c r="BQ234" s="8">
        <f t="shared" ref="BQ234:CQ234" si="103">BQ9+BQ28+BQ45+BQ62+BQ79+BQ97</f>
        <v>0</v>
      </c>
      <c r="BR234" s="8">
        <f t="shared" si="103"/>
        <v>0</v>
      </c>
      <c r="BS234" s="8">
        <f t="shared" si="103"/>
        <v>0</v>
      </c>
      <c r="BT234" s="8">
        <f t="shared" si="103"/>
        <v>0</v>
      </c>
      <c r="BU234" s="8">
        <f t="shared" si="103"/>
        <v>38081156.150000006</v>
      </c>
      <c r="BV234" s="8">
        <f t="shared" si="103"/>
        <v>0</v>
      </c>
      <c r="BW234" s="8">
        <f t="shared" si="103"/>
        <v>0</v>
      </c>
      <c r="BX234" s="8">
        <f t="shared" si="103"/>
        <v>0</v>
      </c>
      <c r="BY234" s="8">
        <f t="shared" si="103"/>
        <v>0</v>
      </c>
      <c r="BZ234" s="8">
        <f t="shared" si="103"/>
        <v>118296780.18000001</v>
      </c>
      <c r="CA234" s="8">
        <f t="shared" si="103"/>
        <v>0</v>
      </c>
      <c r="CB234" s="8">
        <f t="shared" si="103"/>
        <v>0</v>
      </c>
      <c r="CC234" s="8">
        <f t="shared" si="103"/>
        <v>0</v>
      </c>
      <c r="CD234" s="8">
        <f t="shared" si="103"/>
        <v>0</v>
      </c>
      <c r="CE234" s="8">
        <f t="shared" si="103"/>
        <v>0</v>
      </c>
      <c r="CF234" s="8">
        <f t="shared" si="103"/>
        <v>0</v>
      </c>
      <c r="CG234" s="8">
        <f t="shared" si="103"/>
        <v>0</v>
      </c>
      <c r="CH234" s="8">
        <f t="shared" si="103"/>
        <v>0</v>
      </c>
      <c r="CI234" s="8">
        <f t="shared" si="103"/>
        <v>0</v>
      </c>
      <c r="CJ234" s="8">
        <f t="shared" si="103"/>
        <v>0</v>
      </c>
      <c r="CK234" s="8">
        <f t="shared" si="103"/>
        <v>0</v>
      </c>
      <c r="CL234" s="8">
        <f t="shared" si="103"/>
        <v>0</v>
      </c>
      <c r="CM234" s="8">
        <f t="shared" si="103"/>
        <v>0</v>
      </c>
      <c r="CN234" s="8">
        <f t="shared" si="103"/>
        <v>0</v>
      </c>
      <c r="CO234" s="8">
        <f t="shared" si="103"/>
        <v>0</v>
      </c>
      <c r="CP234" s="8">
        <f t="shared" si="103"/>
        <v>0</v>
      </c>
      <c r="CQ234" s="8">
        <f t="shared" si="103"/>
        <v>170551945.92000002</v>
      </c>
      <c r="CR234" s="8" t="s">
        <v>298</v>
      </c>
    </row>
    <row r="235" spans="1:108" ht="13.5" x14ac:dyDescent="0.25">
      <c r="A235" s="7" t="s">
        <v>300</v>
      </c>
      <c r="B235" s="8" t="s">
        <v>301</v>
      </c>
      <c r="C235" s="8">
        <f t="shared" si="95"/>
        <v>2086947.7799999998</v>
      </c>
      <c r="D235" s="8">
        <f t="shared" ref="D235:BP235" si="104">D10+D29+D46+D63+D80+D98</f>
        <v>0</v>
      </c>
      <c r="E235" s="8">
        <f t="shared" si="104"/>
        <v>0</v>
      </c>
      <c r="F235" s="8">
        <f t="shared" si="104"/>
        <v>0</v>
      </c>
      <c r="G235" s="8">
        <f t="shared" si="104"/>
        <v>0</v>
      </c>
      <c r="H235" s="8">
        <f t="shared" si="104"/>
        <v>0</v>
      </c>
      <c r="I235" s="8">
        <f t="shared" si="104"/>
        <v>0</v>
      </c>
      <c r="J235" s="8">
        <f t="shared" si="104"/>
        <v>0</v>
      </c>
      <c r="K235" s="8">
        <f t="shared" si="104"/>
        <v>0</v>
      </c>
      <c r="L235" s="8">
        <f t="shared" si="104"/>
        <v>0</v>
      </c>
      <c r="M235" s="8">
        <f t="shared" si="104"/>
        <v>0</v>
      </c>
      <c r="N235" s="8">
        <f t="shared" si="104"/>
        <v>0</v>
      </c>
      <c r="O235" s="8">
        <f t="shared" si="104"/>
        <v>0</v>
      </c>
      <c r="P235" s="8">
        <f t="shared" si="104"/>
        <v>60000</v>
      </c>
      <c r="Q235" s="8">
        <f t="shared" si="104"/>
        <v>0</v>
      </c>
      <c r="R235" s="8">
        <f t="shared" si="104"/>
        <v>0</v>
      </c>
      <c r="S235" s="8">
        <f t="shared" si="104"/>
        <v>0</v>
      </c>
      <c r="T235" s="8">
        <f t="shared" si="104"/>
        <v>53000</v>
      </c>
      <c r="U235" s="8">
        <f t="shared" si="104"/>
        <v>0</v>
      </c>
      <c r="V235" s="8">
        <f t="shared" si="104"/>
        <v>0</v>
      </c>
      <c r="W235" s="8">
        <f t="shared" si="104"/>
        <v>0</v>
      </c>
      <c r="X235" s="8">
        <f t="shared" si="104"/>
        <v>0</v>
      </c>
      <c r="Y235" s="8">
        <f t="shared" si="104"/>
        <v>0</v>
      </c>
      <c r="Z235" s="8">
        <f t="shared" si="104"/>
        <v>0</v>
      </c>
      <c r="AA235" s="8">
        <f t="shared" si="104"/>
        <v>0</v>
      </c>
      <c r="AB235" s="8">
        <f t="shared" si="104"/>
        <v>0</v>
      </c>
      <c r="AC235" s="8">
        <f t="shared" si="104"/>
        <v>167000</v>
      </c>
      <c r="AD235" s="8">
        <f t="shared" si="104"/>
        <v>0</v>
      </c>
      <c r="AE235" s="8">
        <f t="shared" si="104"/>
        <v>0</v>
      </c>
      <c r="AF235" s="8">
        <f t="shared" si="104"/>
        <v>0</v>
      </c>
      <c r="AG235" s="8">
        <f t="shared" si="104"/>
        <v>0</v>
      </c>
      <c r="AH235" s="8">
        <f t="shared" si="104"/>
        <v>0</v>
      </c>
      <c r="AI235" s="8">
        <f t="shared" si="104"/>
        <v>0</v>
      </c>
      <c r="AJ235" s="8">
        <f t="shared" si="104"/>
        <v>0</v>
      </c>
      <c r="AK235" s="8">
        <f t="shared" si="104"/>
        <v>0</v>
      </c>
      <c r="AL235" s="8">
        <f t="shared" si="104"/>
        <v>0</v>
      </c>
      <c r="AM235" s="8">
        <f t="shared" si="104"/>
        <v>0</v>
      </c>
      <c r="AN235" s="8">
        <f t="shared" si="104"/>
        <v>0</v>
      </c>
      <c r="AO235" s="8">
        <f t="shared" si="104"/>
        <v>0</v>
      </c>
      <c r="AP235" s="8">
        <f t="shared" si="104"/>
        <v>0</v>
      </c>
      <c r="AQ235" s="8">
        <f t="shared" si="104"/>
        <v>0</v>
      </c>
      <c r="AR235" s="8">
        <f t="shared" si="104"/>
        <v>0</v>
      </c>
      <c r="AS235" s="8">
        <f t="shared" si="104"/>
        <v>0</v>
      </c>
      <c r="AT235" s="8">
        <f t="shared" si="104"/>
        <v>0</v>
      </c>
      <c r="AU235" s="8">
        <f t="shared" si="104"/>
        <v>0</v>
      </c>
      <c r="AV235" s="8">
        <f t="shared" si="104"/>
        <v>10000</v>
      </c>
      <c r="AW235" s="8">
        <f t="shared" si="104"/>
        <v>0</v>
      </c>
      <c r="AX235" s="8">
        <f t="shared" si="104"/>
        <v>0</v>
      </c>
      <c r="AY235" s="8">
        <f t="shared" si="104"/>
        <v>0</v>
      </c>
      <c r="AZ235" s="8">
        <f t="shared" si="104"/>
        <v>0</v>
      </c>
      <c r="BA235" s="8">
        <f t="shared" si="104"/>
        <v>0</v>
      </c>
      <c r="BB235" s="8">
        <f t="shared" si="104"/>
        <v>0</v>
      </c>
      <c r="BC235" s="8">
        <f t="shared" si="104"/>
        <v>0</v>
      </c>
      <c r="BD235" s="8">
        <f t="shared" si="104"/>
        <v>0</v>
      </c>
      <c r="BE235" s="8">
        <f t="shared" si="104"/>
        <v>0</v>
      </c>
      <c r="BF235" s="8">
        <f t="shared" si="104"/>
        <v>0</v>
      </c>
      <c r="BG235" s="8">
        <f t="shared" si="104"/>
        <v>0</v>
      </c>
      <c r="BH235" s="8">
        <f t="shared" si="104"/>
        <v>0</v>
      </c>
      <c r="BI235" s="8">
        <f t="shared" si="104"/>
        <v>0</v>
      </c>
      <c r="BJ235" s="8">
        <f t="shared" si="104"/>
        <v>0</v>
      </c>
      <c r="BK235" s="8">
        <f t="shared" si="104"/>
        <v>0</v>
      </c>
      <c r="BL235" s="8">
        <f t="shared" si="104"/>
        <v>0</v>
      </c>
      <c r="BM235" s="8">
        <f t="shared" si="104"/>
        <v>0</v>
      </c>
      <c r="BN235" s="8">
        <f t="shared" si="104"/>
        <v>0</v>
      </c>
      <c r="BO235" s="8">
        <f t="shared" si="104"/>
        <v>0</v>
      </c>
      <c r="BP235" s="8">
        <f t="shared" si="104"/>
        <v>0</v>
      </c>
      <c r="BQ235" s="8">
        <f t="shared" ref="BQ235:CQ235" si="105">BQ10+BQ29+BQ46+BQ63+BQ80+BQ98</f>
        <v>0</v>
      </c>
      <c r="BR235" s="8">
        <f t="shared" si="105"/>
        <v>0</v>
      </c>
      <c r="BS235" s="8">
        <f t="shared" si="105"/>
        <v>0</v>
      </c>
      <c r="BT235" s="8">
        <f t="shared" si="105"/>
        <v>0</v>
      </c>
      <c r="BU235" s="8">
        <f t="shared" si="105"/>
        <v>0</v>
      </c>
      <c r="BV235" s="8">
        <f t="shared" si="105"/>
        <v>0</v>
      </c>
      <c r="BW235" s="8">
        <f t="shared" si="105"/>
        <v>0</v>
      </c>
      <c r="BX235" s="8">
        <f t="shared" si="105"/>
        <v>0</v>
      </c>
      <c r="BY235" s="8">
        <f t="shared" si="105"/>
        <v>0</v>
      </c>
      <c r="BZ235" s="8">
        <f t="shared" si="105"/>
        <v>0</v>
      </c>
      <c r="CA235" s="8">
        <f t="shared" si="105"/>
        <v>0</v>
      </c>
      <c r="CB235" s="8">
        <f t="shared" si="105"/>
        <v>0</v>
      </c>
      <c r="CC235" s="8">
        <f t="shared" si="105"/>
        <v>0</v>
      </c>
      <c r="CD235" s="8">
        <f t="shared" si="105"/>
        <v>0</v>
      </c>
      <c r="CE235" s="8">
        <f t="shared" si="105"/>
        <v>0</v>
      </c>
      <c r="CF235" s="8">
        <f t="shared" si="105"/>
        <v>0</v>
      </c>
      <c r="CG235" s="8">
        <f t="shared" si="105"/>
        <v>0</v>
      </c>
      <c r="CH235" s="8">
        <f t="shared" si="105"/>
        <v>0</v>
      </c>
      <c r="CI235" s="8">
        <f t="shared" si="105"/>
        <v>0</v>
      </c>
      <c r="CJ235" s="8">
        <f t="shared" si="105"/>
        <v>0</v>
      </c>
      <c r="CK235" s="8">
        <f t="shared" si="105"/>
        <v>0</v>
      </c>
      <c r="CL235" s="8">
        <f t="shared" si="105"/>
        <v>0</v>
      </c>
      <c r="CM235" s="8">
        <f t="shared" si="105"/>
        <v>0</v>
      </c>
      <c r="CN235" s="8">
        <f t="shared" si="105"/>
        <v>0</v>
      </c>
      <c r="CO235" s="8">
        <f t="shared" si="105"/>
        <v>0</v>
      </c>
      <c r="CP235" s="8">
        <f t="shared" si="105"/>
        <v>0</v>
      </c>
      <c r="CQ235" s="8">
        <f t="shared" si="105"/>
        <v>2376947.7799999998</v>
      </c>
      <c r="CR235" s="8" t="s">
        <v>300</v>
      </c>
    </row>
    <row r="236" spans="1:108" ht="13.5" x14ac:dyDescent="0.25">
      <c r="A236" s="7" t="s">
        <v>302</v>
      </c>
      <c r="B236" s="8" t="s">
        <v>303</v>
      </c>
      <c r="C236" s="8">
        <f t="shared" si="95"/>
        <v>17054004.379999999</v>
      </c>
      <c r="D236" s="8">
        <f t="shared" ref="D236:BP236" si="106">D11+D30+D47+D64+D81+D99</f>
        <v>0</v>
      </c>
      <c r="E236" s="8">
        <f t="shared" si="106"/>
        <v>305000</v>
      </c>
      <c r="F236" s="8">
        <f t="shared" si="106"/>
        <v>81027275.049999997</v>
      </c>
      <c r="G236" s="8">
        <f t="shared" si="106"/>
        <v>0</v>
      </c>
      <c r="H236" s="8">
        <f t="shared" si="106"/>
        <v>186000</v>
      </c>
      <c r="I236" s="8">
        <f t="shared" si="106"/>
        <v>0</v>
      </c>
      <c r="J236" s="8">
        <f t="shared" si="106"/>
        <v>0</v>
      </c>
      <c r="K236" s="8">
        <f t="shared" si="106"/>
        <v>0</v>
      </c>
      <c r="L236" s="8">
        <f t="shared" si="106"/>
        <v>6000</v>
      </c>
      <c r="M236" s="8">
        <f t="shared" si="106"/>
        <v>0</v>
      </c>
      <c r="N236" s="8">
        <f t="shared" si="106"/>
        <v>20000</v>
      </c>
      <c r="O236" s="8">
        <f t="shared" si="106"/>
        <v>0</v>
      </c>
      <c r="P236" s="8">
        <f t="shared" si="106"/>
        <v>899400</v>
      </c>
      <c r="Q236" s="8">
        <f t="shared" si="106"/>
        <v>0</v>
      </c>
      <c r="R236" s="8">
        <f t="shared" si="106"/>
        <v>82500</v>
      </c>
      <c r="S236" s="8">
        <f t="shared" si="106"/>
        <v>0</v>
      </c>
      <c r="T236" s="8">
        <f t="shared" si="106"/>
        <v>0</v>
      </c>
      <c r="U236" s="8">
        <f t="shared" si="106"/>
        <v>0</v>
      </c>
      <c r="V236" s="8">
        <f t="shared" si="106"/>
        <v>0</v>
      </c>
      <c r="W236" s="8">
        <f t="shared" si="106"/>
        <v>0</v>
      </c>
      <c r="X236" s="8">
        <f t="shared" si="106"/>
        <v>0</v>
      </c>
      <c r="Y236" s="8">
        <f t="shared" si="106"/>
        <v>0</v>
      </c>
      <c r="Z236" s="8">
        <f t="shared" si="106"/>
        <v>2426500</v>
      </c>
      <c r="AA236" s="8">
        <f t="shared" si="106"/>
        <v>0</v>
      </c>
      <c r="AB236" s="8">
        <f t="shared" si="106"/>
        <v>0</v>
      </c>
      <c r="AC236" s="8">
        <f t="shared" si="106"/>
        <v>199000</v>
      </c>
      <c r="AD236" s="8">
        <f t="shared" si="106"/>
        <v>54500</v>
      </c>
      <c r="AE236" s="8">
        <f t="shared" si="106"/>
        <v>86000</v>
      </c>
      <c r="AF236" s="8">
        <f t="shared" si="106"/>
        <v>0</v>
      </c>
      <c r="AG236" s="8">
        <f t="shared" si="106"/>
        <v>125000</v>
      </c>
      <c r="AH236" s="8">
        <f t="shared" si="106"/>
        <v>0</v>
      </c>
      <c r="AI236" s="8">
        <f t="shared" si="106"/>
        <v>1443095.85</v>
      </c>
      <c r="AJ236" s="8">
        <f t="shared" si="106"/>
        <v>6260000</v>
      </c>
      <c r="AK236" s="8">
        <f t="shared" si="106"/>
        <v>0</v>
      </c>
      <c r="AL236" s="8">
        <f t="shared" si="106"/>
        <v>0</v>
      </c>
      <c r="AM236" s="8">
        <f t="shared" si="106"/>
        <v>0</v>
      </c>
      <c r="AN236" s="8">
        <f t="shared" si="106"/>
        <v>0</v>
      </c>
      <c r="AO236" s="8">
        <f t="shared" si="106"/>
        <v>0</v>
      </c>
      <c r="AP236" s="8">
        <f t="shared" si="106"/>
        <v>2500000</v>
      </c>
      <c r="AQ236" s="8">
        <f t="shared" si="106"/>
        <v>0</v>
      </c>
      <c r="AR236" s="8">
        <f t="shared" si="106"/>
        <v>0</v>
      </c>
      <c r="AS236" s="8">
        <f t="shared" si="106"/>
        <v>0</v>
      </c>
      <c r="AT236" s="8">
        <f t="shared" si="106"/>
        <v>543121.42999999993</v>
      </c>
      <c r="AU236" s="8">
        <f t="shared" si="106"/>
        <v>184500</v>
      </c>
      <c r="AV236" s="8">
        <f t="shared" si="106"/>
        <v>85500</v>
      </c>
      <c r="AW236" s="8">
        <f t="shared" si="106"/>
        <v>0</v>
      </c>
      <c r="AX236" s="8">
        <f t="shared" si="106"/>
        <v>0</v>
      </c>
      <c r="AY236" s="8">
        <f t="shared" si="106"/>
        <v>140100</v>
      </c>
      <c r="AZ236" s="8">
        <f t="shared" si="106"/>
        <v>0</v>
      </c>
      <c r="BA236" s="8">
        <f t="shared" si="106"/>
        <v>0</v>
      </c>
      <c r="BB236" s="8">
        <f t="shared" si="106"/>
        <v>0</v>
      </c>
      <c r="BC236" s="8">
        <f t="shared" si="106"/>
        <v>0</v>
      </c>
      <c r="BD236" s="8">
        <f t="shared" si="106"/>
        <v>1875000</v>
      </c>
      <c r="BE236" s="8">
        <f t="shared" si="106"/>
        <v>0</v>
      </c>
      <c r="BF236" s="8">
        <f t="shared" si="106"/>
        <v>0</v>
      </c>
      <c r="BG236" s="8">
        <f t="shared" si="106"/>
        <v>0</v>
      </c>
      <c r="BH236" s="8">
        <f t="shared" si="106"/>
        <v>0</v>
      </c>
      <c r="BI236" s="8">
        <f t="shared" si="106"/>
        <v>0</v>
      </c>
      <c r="BJ236" s="8">
        <f t="shared" si="106"/>
        <v>0</v>
      </c>
      <c r="BK236" s="8">
        <f t="shared" si="106"/>
        <v>0</v>
      </c>
      <c r="BL236" s="8">
        <f t="shared" si="106"/>
        <v>0</v>
      </c>
      <c r="BM236" s="8">
        <f t="shared" si="106"/>
        <v>0</v>
      </c>
      <c r="BN236" s="8">
        <f t="shared" si="106"/>
        <v>0</v>
      </c>
      <c r="BO236" s="8">
        <f t="shared" si="106"/>
        <v>0</v>
      </c>
      <c r="BP236" s="8">
        <f t="shared" si="106"/>
        <v>0</v>
      </c>
      <c r="BQ236" s="8">
        <f t="shared" ref="BQ236:CQ236" si="107">BQ11+BQ30+BQ47+BQ64+BQ81+BQ99</f>
        <v>0</v>
      </c>
      <c r="BR236" s="8">
        <f t="shared" si="107"/>
        <v>0</v>
      </c>
      <c r="BS236" s="8">
        <f t="shared" si="107"/>
        <v>0</v>
      </c>
      <c r="BT236" s="8">
        <f t="shared" si="107"/>
        <v>0</v>
      </c>
      <c r="BU236" s="8">
        <f t="shared" si="107"/>
        <v>0</v>
      </c>
      <c r="BV236" s="8">
        <f t="shared" si="107"/>
        <v>11000</v>
      </c>
      <c r="BW236" s="8">
        <f t="shared" si="107"/>
        <v>0</v>
      </c>
      <c r="BX236" s="8">
        <f t="shared" si="107"/>
        <v>0</v>
      </c>
      <c r="BY236" s="8">
        <f t="shared" si="107"/>
        <v>0</v>
      </c>
      <c r="BZ236" s="8">
        <f t="shared" si="107"/>
        <v>0</v>
      </c>
      <c r="CA236" s="8">
        <f t="shared" si="107"/>
        <v>0</v>
      </c>
      <c r="CB236" s="8">
        <f t="shared" si="107"/>
        <v>0</v>
      </c>
      <c r="CC236" s="8">
        <f t="shared" si="107"/>
        <v>0</v>
      </c>
      <c r="CD236" s="8">
        <f t="shared" si="107"/>
        <v>0</v>
      </c>
      <c r="CE236" s="8">
        <f t="shared" si="107"/>
        <v>0</v>
      </c>
      <c r="CF236" s="8">
        <f t="shared" si="107"/>
        <v>0</v>
      </c>
      <c r="CG236" s="8">
        <f t="shared" si="107"/>
        <v>0</v>
      </c>
      <c r="CH236" s="8">
        <f t="shared" si="107"/>
        <v>0</v>
      </c>
      <c r="CI236" s="8">
        <f t="shared" si="107"/>
        <v>0</v>
      </c>
      <c r="CJ236" s="8">
        <f t="shared" si="107"/>
        <v>0</v>
      </c>
      <c r="CK236" s="8">
        <f t="shared" si="107"/>
        <v>0</v>
      </c>
      <c r="CL236" s="8">
        <f t="shared" si="107"/>
        <v>0</v>
      </c>
      <c r="CM236" s="8">
        <f t="shared" si="107"/>
        <v>0</v>
      </c>
      <c r="CN236" s="8">
        <f t="shared" si="107"/>
        <v>0</v>
      </c>
      <c r="CO236" s="8">
        <f t="shared" si="107"/>
        <v>0</v>
      </c>
      <c r="CP236" s="8">
        <f t="shared" si="107"/>
        <v>0</v>
      </c>
      <c r="CQ236" s="8">
        <f t="shared" si="107"/>
        <v>115513496.70999999</v>
      </c>
      <c r="CR236" s="8" t="s">
        <v>302</v>
      </c>
    </row>
    <row r="237" spans="1:108" ht="13.5" x14ac:dyDescent="0.25">
      <c r="A237" s="7" t="s">
        <v>304</v>
      </c>
      <c r="B237" s="8" t="s">
        <v>305</v>
      </c>
      <c r="C237" s="8">
        <f t="shared" si="95"/>
        <v>11867334.34</v>
      </c>
      <c r="D237" s="8">
        <f t="shared" ref="D237:BP237" si="108">D12+D31+D48+D65+D82+D100</f>
        <v>0</v>
      </c>
      <c r="E237" s="8">
        <f t="shared" si="108"/>
        <v>217730</v>
      </c>
      <c r="F237" s="8">
        <f t="shared" si="108"/>
        <v>0</v>
      </c>
      <c r="G237" s="8">
        <f t="shared" si="108"/>
        <v>40000</v>
      </c>
      <c r="H237" s="8">
        <f t="shared" si="108"/>
        <v>347000</v>
      </c>
      <c r="I237" s="8">
        <f t="shared" si="108"/>
        <v>0</v>
      </c>
      <c r="J237" s="8">
        <f t="shared" si="108"/>
        <v>0</v>
      </c>
      <c r="K237" s="8">
        <f t="shared" si="108"/>
        <v>0</v>
      </c>
      <c r="L237" s="8">
        <f t="shared" si="108"/>
        <v>80000</v>
      </c>
      <c r="M237" s="8">
        <f t="shared" si="108"/>
        <v>0</v>
      </c>
      <c r="N237" s="8">
        <f t="shared" si="108"/>
        <v>10000</v>
      </c>
      <c r="O237" s="8">
        <f t="shared" si="108"/>
        <v>5000</v>
      </c>
      <c r="P237" s="8">
        <f t="shared" si="108"/>
        <v>888000</v>
      </c>
      <c r="Q237" s="8">
        <f t="shared" si="108"/>
        <v>0</v>
      </c>
      <c r="R237" s="8">
        <f t="shared" si="108"/>
        <v>15000</v>
      </c>
      <c r="S237" s="8">
        <f t="shared" si="108"/>
        <v>10000</v>
      </c>
      <c r="T237" s="8">
        <f t="shared" si="108"/>
        <v>531300</v>
      </c>
      <c r="U237" s="8">
        <f t="shared" si="108"/>
        <v>159500</v>
      </c>
      <c r="V237" s="8">
        <f t="shared" si="108"/>
        <v>0</v>
      </c>
      <c r="W237" s="8">
        <f t="shared" si="108"/>
        <v>0</v>
      </c>
      <c r="X237" s="8">
        <f t="shared" si="108"/>
        <v>0</v>
      </c>
      <c r="Y237" s="8">
        <f t="shared" si="108"/>
        <v>0</v>
      </c>
      <c r="Z237" s="8">
        <f t="shared" si="108"/>
        <v>618500</v>
      </c>
      <c r="AA237" s="8">
        <f t="shared" si="108"/>
        <v>30000</v>
      </c>
      <c r="AB237" s="8">
        <f t="shared" si="108"/>
        <v>0</v>
      </c>
      <c r="AC237" s="8">
        <f t="shared" si="108"/>
        <v>435500</v>
      </c>
      <c r="AD237" s="8">
        <f t="shared" si="108"/>
        <v>31000</v>
      </c>
      <c r="AE237" s="8">
        <f t="shared" si="108"/>
        <v>10000</v>
      </c>
      <c r="AF237" s="8">
        <f t="shared" si="108"/>
        <v>0</v>
      </c>
      <c r="AG237" s="8">
        <f t="shared" si="108"/>
        <v>104500</v>
      </c>
      <c r="AH237" s="8">
        <f t="shared" si="108"/>
        <v>0</v>
      </c>
      <c r="AI237" s="8">
        <f t="shared" si="108"/>
        <v>0</v>
      </c>
      <c r="AJ237" s="8">
        <f t="shared" si="108"/>
        <v>0</v>
      </c>
      <c r="AK237" s="8">
        <f t="shared" si="108"/>
        <v>10000</v>
      </c>
      <c r="AL237" s="8">
        <f t="shared" si="108"/>
        <v>0</v>
      </c>
      <c r="AM237" s="8">
        <f t="shared" si="108"/>
        <v>10000</v>
      </c>
      <c r="AN237" s="8">
        <f t="shared" si="108"/>
        <v>37131285.709999993</v>
      </c>
      <c r="AO237" s="8">
        <f t="shared" si="108"/>
        <v>0</v>
      </c>
      <c r="AP237" s="8">
        <f t="shared" si="108"/>
        <v>0</v>
      </c>
      <c r="AQ237" s="8">
        <f t="shared" si="108"/>
        <v>0</v>
      </c>
      <c r="AR237" s="8">
        <f t="shared" si="108"/>
        <v>0</v>
      </c>
      <c r="AS237" s="8">
        <f t="shared" si="108"/>
        <v>0</v>
      </c>
      <c r="AT237" s="8">
        <f t="shared" si="108"/>
        <v>522500</v>
      </c>
      <c r="AU237" s="8">
        <f t="shared" si="108"/>
        <v>0</v>
      </c>
      <c r="AV237" s="8">
        <f t="shared" si="108"/>
        <v>520700</v>
      </c>
      <c r="AW237" s="8">
        <f t="shared" si="108"/>
        <v>647244.97</v>
      </c>
      <c r="AX237" s="8">
        <f t="shared" si="108"/>
        <v>0</v>
      </c>
      <c r="AY237" s="8">
        <f t="shared" si="108"/>
        <v>0</v>
      </c>
      <c r="AZ237" s="8">
        <f t="shared" si="108"/>
        <v>0</v>
      </c>
      <c r="BA237" s="8">
        <f t="shared" si="108"/>
        <v>7500</v>
      </c>
      <c r="BB237" s="8">
        <f t="shared" si="108"/>
        <v>0</v>
      </c>
      <c r="BC237" s="8">
        <f t="shared" si="108"/>
        <v>0</v>
      </c>
      <c r="BD237" s="8">
        <f t="shared" si="108"/>
        <v>0</v>
      </c>
      <c r="BE237" s="8">
        <f t="shared" si="108"/>
        <v>0</v>
      </c>
      <c r="BF237" s="8">
        <f t="shared" si="108"/>
        <v>0</v>
      </c>
      <c r="BG237" s="8">
        <f t="shared" si="108"/>
        <v>69638708.669999987</v>
      </c>
      <c r="BH237" s="8">
        <f t="shared" si="108"/>
        <v>8000000</v>
      </c>
      <c r="BI237" s="8">
        <f t="shared" si="108"/>
        <v>0</v>
      </c>
      <c r="BJ237" s="8">
        <f t="shared" si="108"/>
        <v>0</v>
      </c>
      <c r="BK237" s="8">
        <f t="shared" si="108"/>
        <v>0</v>
      </c>
      <c r="BL237" s="8">
        <f t="shared" si="108"/>
        <v>0</v>
      </c>
      <c r="BM237" s="8">
        <f t="shared" si="108"/>
        <v>0</v>
      </c>
      <c r="BN237" s="8">
        <f t="shared" si="108"/>
        <v>0</v>
      </c>
      <c r="BO237" s="8">
        <f t="shared" si="108"/>
        <v>0</v>
      </c>
      <c r="BP237" s="8">
        <f t="shared" si="108"/>
        <v>0</v>
      </c>
      <c r="BQ237" s="8">
        <f t="shared" ref="BQ237:CQ237" si="109">BQ12+BQ31+BQ48+BQ65+BQ82+BQ100</f>
        <v>0</v>
      </c>
      <c r="BR237" s="8">
        <f t="shared" si="109"/>
        <v>0</v>
      </c>
      <c r="BS237" s="8">
        <f t="shared" si="109"/>
        <v>0</v>
      </c>
      <c r="BT237" s="8">
        <f t="shared" si="109"/>
        <v>0</v>
      </c>
      <c r="BU237" s="8">
        <f t="shared" si="109"/>
        <v>0</v>
      </c>
      <c r="BV237" s="8">
        <f t="shared" si="109"/>
        <v>0</v>
      </c>
      <c r="BW237" s="8">
        <f t="shared" si="109"/>
        <v>0</v>
      </c>
      <c r="BX237" s="8">
        <f t="shared" si="109"/>
        <v>0</v>
      </c>
      <c r="BY237" s="8">
        <f t="shared" si="109"/>
        <v>0</v>
      </c>
      <c r="BZ237" s="8">
        <f t="shared" si="109"/>
        <v>0</v>
      </c>
      <c r="CA237" s="8">
        <f t="shared" si="109"/>
        <v>0</v>
      </c>
      <c r="CB237" s="8">
        <f t="shared" si="109"/>
        <v>0</v>
      </c>
      <c r="CC237" s="8">
        <f t="shared" si="109"/>
        <v>0</v>
      </c>
      <c r="CD237" s="8">
        <f t="shared" si="109"/>
        <v>0</v>
      </c>
      <c r="CE237" s="8">
        <f t="shared" si="109"/>
        <v>0</v>
      </c>
      <c r="CF237" s="8">
        <f t="shared" si="109"/>
        <v>0</v>
      </c>
      <c r="CG237" s="8">
        <f t="shared" si="109"/>
        <v>0</v>
      </c>
      <c r="CH237" s="8">
        <f t="shared" si="109"/>
        <v>0</v>
      </c>
      <c r="CI237" s="8">
        <f t="shared" si="109"/>
        <v>0</v>
      </c>
      <c r="CJ237" s="8">
        <f t="shared" si="109"/>
        <v>0</v>
      </c>
      <c r="CK237" s="8">
        <f t="shared" si="109"/>
        <v>0</v>
      </c>
      <c r="CL237" s="8">
        <f t="shared" si="109"/>
        <v>0</v>
      </c>
      <c r="CM237" s="8">
        <f t="shared" si="109"/>
        <v>0</v>
      </c>
      <c r="CN237" s="8">
        <f t="shared" si="109"/>
        <v>0</v>
      </c>
      <c r="CO237" s="8">
        <f t="shared" si="109"/>
        <v>0</v>
      </c>
      <c r="CP237" s="8">
        <f t="shared" si="109"/>
        <v>0</v>
      </c>
      <c r="CQ237" s="8">
        <f t="shared" si="109"/>
        <v>131888303.69</v>
      </c>
      <c r="CR237" s="8" t="s">
        <v>304</v>
      </c>
    </row>
    <row r="238" spans="1:108" ht="13.5" x14ac:dyDescent="0.25">
      <c r="A238" s="7" t="s">
        <v>306</v>
      </c>
      <c r="B238" s="8" t="s">
        <v>307</v>
      </c>
      <c r="C238" s="8">
        <f t="shared" si="95"/>
        <v>6779234.4499999993</v>
      </c>
      <c r="D238" s="8">
        <f t="shared" ref="D238:BP238" si="110">D13+D32+D49+D66+D83+D101</f>
        <v>86023377.75</v>
      </c>
      <c r="E238" s="8">
        <f t="shared" si="110"/>
        <v>95000</v>
      </c>
      <c r="F238" s="8">
        <f t="shared" si="110"/>
        <v>0</v>
      </c>
      <c r="G238" s="8">
        <f t="shared" si="110"/>
        <v>0</v>
      </c>
      <c r="H238" s="8">
        <f t="shared" si="110"/>
        <v>30000</v>
      </c>
      <c r="I238" s="8">
        <f t="shared" si="110"/>
        <v>0</v>
      </c>
      <c r="J238" s="8">
        <f t="shared" si="110"/>
        <v>0</v>
      </c>
      <c r="K238" s="8">
        <f t="shared" si="110"/>
        <v>0</v>
      </c>
      <c r="L238" s="8">
        <f t="shared" si="110"/>
        <v>20000</v>
      </c>
      <c r="M238" s="8">
        <f t="shared" si="110"/>
        <v>0</v>
      </c>
      <c r="N238" s="8">
        <f t="shared" si="110"/>
        <v>0</v>
      </c>
      <c r="O238" s="8">
        <f t="shared" si="110"/>
        <v>0</v>
      </c>
      <c r="P238" s="8">
        <f t="shared" si="110"/>
        <v>11800</v>
      </c>
      <c r="Q238" s="8">
        <f t="shared" si="110"/>
        <v>0</v>
      </c>
      <c r="R238" s="8">
        <f t="shared" si="110"/>
        <v>0</v>
      </c>
      <c r="S238" s="8">
        <f t="shared" si="110"/>
        <v>0</v>
      </c>
      <c r="T238" s="8">
        <f t="shared" si="110"/>
        <v>152000</v>
      </c>
      <c r="U238" s="8">
        <f t="shared" si="110"/>
        <v>0</v>
      </c>
      <c r="V238" s="8">
        <f t="shared" si="110"/>
        <v>0</v>
      </c>
      <c r="W238" s="8">
        <f t="shared" si="110"/>
        <v>0</v>
      </c>
      <c r="X238" s="8">
        <f t="shared" si="110"/>
        <v>39118800.920000002</v>
      </c>
      <c r="Y238" s="8">
        <f t="shared" si="110"/>
        <v>81301049.520000011</v>
      </c>
      <c r="Z238" s="8">
        <f t="shared" si="110"/>
        <v>0</v>
      </c>
      <c r="AA238" s="8">
        <f t="shared" si="110"/>
        <v>0</v>
      </c>
      <c r="AB238" s="8">
        <f t="shared" si="110"/>
        <v>0</v>
      </c>
      <c r="AC238" s="8">
        <f t="shared" si="110"/>
        <v>0</v>
      </c>
      <c r="AD238" s="8">
        <f t="shared" si="110"/>
        <v>0</v>
      </c>
      <c r="AE238" s="8">
        <f t="shared" si="110"/>
        <v>1018500</v>
      </c>
      <c r="AF238" s="8">
        <f t="shared" si="110"/>
        <v>0</v>
      </c>
      <c r="AG238" s="8">
        <f t="shared" si="110"/>
        <v>0</v>
      </c>
      <c r="AH238" s="8">
        <f t="shared" si="110"/>
        <v>0</v>
      </c>
      <c r="AI238" s="8">
        <f t="shared" si="110"/>
        <v>2034642.85</v>
      </c>
      <c r="AJ238" s="8">
        <f t="shared" si="110"/>
        <v>0</v>
      </c>
      <c r="AK238" s="8">
        <f t="shared" si="110"/>
        <v>0</v>
      </c>
      <c r="AL238" s="8">
        <f t="shared" si="110"/>
        <v>0</v>
      </c>
      <c r="AM238" s="8">
        <f t="shared" si="110"/>
        <v>0</v>
      </c>
      <c r="AN238" s="8">
        <f t="shared" si="110"/>
        <v>0</v>
      </c>
      <c r="AO238" s="8">
        <f t="shared" si="110"/>
        <v>0</v>
      </c>
      <c r="AP238" s="8">
        <f t="shared" si="110"/>
        <v>0</v>
      </c>
      <c r="AQ238" s="8">
        <f t="shared" si="110"/>
        <v>0</v>
      </c>
      <c r="AR238" s="8">
        <f t="shared" si="110"/>
        <v>0</v>
      </c>
      <c r="AS238" s="8">
        <f t="shared" si="110"/>
        <v>0</v>
      </c>
      <c r="AT238" s="8">
        <f t="shared" si="110"/>
        <v>270000</v>
      </c>
      <c r="AU238" s="8">
        <f t="shared" si="110"/>
        <v>15000</v>
      </c>
      <c r="AV238" s="8">
        <f t="shared" si="110"/>
        <v>31200</v>
      </c>
      <c r="AW238" s="8">
        <f t="shared" si="110"/>
        <v>0</v>
      </c>
      <c r="AX238" s="8">
        <f t="shared" si="110"/>
        <v>0</v>
      </c>
      <c r="AY238" s="8">
        <f t="shared" si="110"/>
        <v>115000</v>
      </c>
      <c r="AZ238" s="8">
        <f t="shared" si="110"/>
        <v>0</v>
      </c>
      <c r="BA238" s="8">
        <f t="shared" si="110"/>
        <v>0</v>
      </c>
      <c r="BB238" s="8">
        <f t="shared" si="110"/>
        <v>0</v>
      </c>
      <c r="BC238" s="8">
        <f t="shared" si="110"/>
        <v>0</v>
      </c>
      <c r="BD238" s="8">
        <f t="shared" si="110"/>
        <v>1290000</v>
      </c>
      <c r="BE238" s="8">
        <f t="shared" si="110"/>
        <v>0</v>
      </c>
      <c r="BF238" s="8">
        <f t="shared" si="110"/>
        <v>0</v>
      </c>
      <c r="BG238" s="8">
        <f t="shared" si="110"/>
        <v>0</v>
      </c>
      <c r="BH238" s="8">
        <f t="shared" si="110"/>
        <v>0</v>
      </c>
      <c r="BI238" s="8">
        <f t="shared" si="110"/>
        <v>0</v>
      </c>
      <c r="BJ238" s="8">
        <f t="shared" si="110"/>
        <v>0</v>
      </c>
      <c r="BK238" s="8">
        <f t="shared" si="110"/>
        <v>0</v>
      </c>
      <c r="BL238" s="8">
        <f t="shared" si="110"/>
        <v>0</v>
      </c>
      <c r="BM238" s="8">
        <f t="shared" si="110"/>
        <v>0</v>
      </c>
      <c r="BN238" s="8">
        <f t="shared" si="110"/>
        <v>0</v>
      </c>
      <c r="BO238" s="8">
        <f t="shared" si="110"/>
        <v>0</v>
      </c>
      <c r="BP238" s="8">
        <f t="shared" si="110"/>
        <v>0</v>
      </c>
      <c r="BQ238" s="8">
        <f t="shared" ref="BQ238:CQ238" si="111">BQ13+BQ32+BQ49+BQ66+BQ83+BQ101</f>
        <v>0</v>
      </c>
      <c r="BR238" s="8">
        <f t="shared" si="111"/>
        <v>0</v>
      </c>
      <c r="BS238" s="8">
        <f t="shared" si="111"/>
        <v>0</v>
      </c>
      <c r="BT238" s="8">
        <f t="shared" si="111"/>
        <v>0</v>
      </c>
      <c r="BU238" s="8">
        <f t="shared" si="111"/>
        <v>0</v>
      </c>
      <c r="BV238" s="8">
        <f t="shared" si="111"/>
        <v>0</v>
      </c>
      <c r="BW238" s="8">
        <f t="shared" si="111"/>
        <v>0</v>
      </c>
      <c r="BX238" s="8">
        <f t="shared" si="111"/>
        <v>0</v>
      </c>
      <c r="BY238" s="8">
        <f t="shared" si="111"/>
        <v>0</v>
      </c>
      <c r="BZ238" s="8">
        <f t="shared" si="111"/>
        <v>0</v>
      </c>
      <c r="CA238" s="8">
        <f t="shared" si="111"/>
        <v>0</v>
      </c>
      <c r="CB238" s="8">
        <f t="shared" si="111"/>
        <v>0</v>
      </c>
      <c r="CC238" s="8">
        <f t="shared" si="111"/>
        <v>0</v>
      </c>
      <c r="CD238" s="8">
        <f t="shared" si="111"/>
        <v>0</v>
      </c>
      <c r="CE238" s="8">
        <f t="shared" si="111"/>
        <v>0</v>
      </c>
      <c r="CF238" s="8">
        <f t="shared" si="111"/>
        <v>0</v>
      </c>
      <c r="CG238" s="8">
        <f t="shared" si="111"/>
        <v>0</v>
      </c>
      <c r="CH238" s="8">
        <f t="shared" si="111"/>
        <v>0</v>
      </c>
      <c r="CI238" s="8">
        <f t="shared" si="111"/>
        <v>0</v>
      </c>
      <c r="CJ238" s="8">
        <f t="shared" si="111"/>
        <v>0</v>
      </c>
      <c r="CK238" s="8">
        <f t="shared" si="111"/>
        <v>0</v>
      </c>
      <c r="CL238" s="8">
        <f t="shared" si="111"/>
        <v>0</v>
      </c>
      <c r="CM238" s="8">
        <f t="shared" si="111"/>
        <v>0</v>
      </c>
      <c r="CN238" s="8">
        <f t="shared" si="111"/>
        <v>0</v>
      </c>
      <c r="CO238" s="8">
        <f t="shared" si="111"/>
        <v>0</v>
      </c>
      <c r="CP238" s="8">
        <f t="shared" si="111"/>
        <v>0</v>
      </c>
      <c r="CQ238" s="8">
        <f t="shared" si="111"/>
        <v>218305605.48999995</v>
      </c>
      <c r="CR238" s="8" t="s">
        <v>306</v>
      </c>
    </row>
    <row r="239" spans="1:108" ht="13.5" x14ac:dyDescent="0.25">
      <c r="A239" s="7" t="s">
        <v>308</v>
      </c>
      <c r="B239" s="8" t="s">
        <v>309</v>
      </c>
      <c r="C239" s="8">
        <f t="shared" si="95"/>
        <v>27511367.43</v>
      </c>
      <c r="D239" s="8">
        <f t="shared" ref="D239:BP239" si="112">D14+D33+D50+D67+D84+D102</f>
        <v>0</v>
      </c>
      <c r="E239" s="8">
        <f t="shared" si="112"/>
        <v>0</v>
      </c>
      <c r="F239" s="8">
        <f t="shared" si="112"/>
        <v>0</v>
      </c>
      <c r="G239" s="8">
        <f t="shared" si="112"/>
        <v>0</v>
      </c>
      <c r="H239" s="8">
        <f t="shared" si="112"/>
        <v>0</v>
      </c>
      <c r="I239" s="8">
        <f t="shared" si="112"/>
        <v>0</v>
      </c>
      <c r="J239" s="8">
        <f t="shared" si="112"/>
        <v>0</v>
      </c>
      <c r="K239" s="8">
        <f t="shared" si="112"/>
        <v>0</v>
      </c>
      <c r="L239" s="8">
        <f t="shared" si="112"/>
        <v>6000</v>
      </c>
      <c r="M239" s="8">
        <f t="shared" si="112"/>
        <v>0</v>
      </c>
      <c r="N239" s="8">
        <f t="shared" si="112"/>
        <v>0</v>
      </c>
      <c r="O239" s="8">
        <f t="shared" si="112"/>
        <v>0</v>
      </c>
      <c r="P239" s="8">
        <f t="shared" si="112"/>
        <v>70540</v>
      </c>
      <c r="Q239" s="8">
        <f t="shared" si="112"/>
        <v>0</v>
      </c>
      <c r="R239" s="8">
        <f t="shared" si="112"/>
        <v>0</v>
      </c>
      <c r="S239" s="8">
        <f t="shared" si="112"/>
        <v>0</v>
      </c>
      <c r="T239" s="8">
        <f t="shared" si="112"/>
        <v>0</v>
      </c>
      <c r="U239" s="8">
        <f t="shared" si="112"/>
        <v>0</v>
      </c>
      <c r="V239" s="8">
        <f t="shared" si="112"/>
        <v>5570000</v>
      </c>
      <c r="W239" s="8">
        <f t="shared" si="112"/>
        <v>0</v>
      </c>
      <c r="X239" s="8">
        <f t="shared" si="112"/>
        <v>0</v>
      </c>
      <c r="Y239" s="8">
        <f t="shared" si="112"/>
        <v>0</v>
      </c>
      <c r="Z239" s="8">
        <f t="shared" si="112"/>
        <v>0</v>
      </c>
      <c r="AA239" s="8">
        <f t="shared" si="112"/>
        <v>0</v>
      </c>
      <c r="AB239" s="8">
        <f t="shared" si="112"/>
        <v>0</v>
      </c>
      <c r="AC239" s="8">
        <f t="shared" si="112"/>
        <v>0</v>
      </c>
      <c r="AD239" s="8">
        <f t="shared" si="112"/>
        <v>0</v>
      </c>
      <c r="AE239" s="8">
        <f t="shared" si="112"/>
        <v>0</v>
      </c>
      <c r="AF239" s="8">
        <f t="shared" si="112"/>
        <v>0</v>
      </c>
      <c r="AG239" s="8">
        <f t="shared" si="112"/>
        <v>0</v>
      </c>
      <c r="AH239" s="8">
        <f t="shared" si="112"/>
        <v>0</v>
      </c>
      <c r="AI239" s="8">
        <f t="shared" si="112"/>
        <v>0</v>
      </c>
      <c r="AJ239" s="8">
        <f t="shared" si="112"/>
        <v>0</v>
      </c>
      <c r="AK239" s="8">
        <f t="shared" si="112"/>
        <v>422000</v>
      </c>
      <c r="AL239" s="8">
        <f t="shared" si="112"/>
        <v>0</v>
      </c>
      <c r="AM239" s="8">
        <f t="shared" si="112"/>
        <v>0</v>
      </c>
      <c r="AN239" s="8">
        <f t="shared" si="112"/>
        <v>0</v>
      </c>
      <c r="AO239" s="8">
        <f t="shared" si="112"/>
        <v>0</v>
      </c>
      <c r="AP239" s="8">
        <f t="shared" si="112"/>
        <v>0</v>
      </c>
      <c r="AQ239" s="8">
        <f t="shared" si="112"/>
        <v>0</v>
      </c>
      <c r="AR239" s="8">
        <f t="shared" si="112"/>
        <v>0</v>
      </c>
      <c r="AS239" s="8">
        <f t="shared" si="112"/>
        <v>0</v>
      </c>
      <c r="AT239" s="8">
        <f t="shared" si="112"/>
        <v>60000</v>
      </c>
      <c r="AU239" s="8">
        <f t="shared" si="112"/>
        <v>335000</v>
      </c>
      <c r="AV239" s="8">
        <f t="shared" si="112"/>
        <v>265500</v>
      </c>
      <c r="AW239" s="8">
        <f t="shared" si="112"/>
        <v>0</v>
      </c>
      <c r="AX239" s="8">
        <f t="shared" si="112"/>
        <v>0</v>
      </c>
      <c r="AY239" s="8">
        <f t="shared" si="112"/>
        <v>1218960</v>
      </c>
      <c r="AZ239" s="8">
        <f t="shared" si="112"/>
        <v>0</v>
      </c>
      <c r="BA239" s="8">
        <f t="shared" si="112"/>
        <v>68571.429999999993</v>
      </c>
      <c r="BB239" s="8">
        <f t="shared" si="112"/>
        <v>0</v>
      </c>
      <c r="BC239" s="8">
        <f t="shared" si="112"/>
        <v>0</v>
      </c>
      <c r="BD239" s="8">
        <f t="shared" si="112"/>
        <v>0</v>
      </c>
      <c r="BE239" s="8">
        <f t="shared" si="112"/>
        <v>0</v>
      </c>
      <c r="BF239" s="8">
        <f t="shared" si="112"/>
        <v>0</v>
      </c>
      <c r="BG239" s="8">
        <f t="shared" si="112"/>
        <v>0</v>
      </c>
      <c r="BH239" s="8">
        <f t="shared" si="112"/>
        <v>0</v>
      </c>
      <c r="BI239" s="8">
        <f t="shared" si="112"/>
        <v>0</v>
      </c>
      <c r="BJ239" s="8">
        <f t="shared" si="112"/>
        <v>0</v>
      </c>
      <c r="BK239" s="8">
        <f t="shared" si="112"/>
        <v>0</v>
      </c>
      <c r="BL239" s="8">
        <f t="shared" si="112"/>
        <v>0</v>
      </c>
      <c r="BM239" s="8">
        <f t="shared" si="112"/>
        <v>0</v>
      </c>
      <c r="BN239" s="8">
        <f t="shared" si="112"/>
        <v>0</v>
      </c>
      <c r="BO239" s="8">
        <f t="shared" si="112"/>
        <v>0</v>
      </c>
      <c r="BP239" s="8">
        <f t="shared" si="112"/>
        <v>0</v>
      </c>
      <c r="BQ239" s="8">
        <f t="shared" ref="BQ239:CQ239" si="113">BQ14+BQ33+BQ50+BQ67+BQ84+BQ102</f>
        <v>0</v>
      </c>
      <c r="BR239" s="8">
        <f t="shared" si="113"/>
        <v>61485111.659999996</v>
      </c>
      <c r="BS239" s="8">
        <f t="shared" si="113"/>
        <v>0</v>
      </c>
      <c r="BT239" s="8">
        <f t="shared" si="113"/>
        <v>0</v>
      </c>
      <c r="BU239" s="8">
        <f t="shared" si="113"/>
        <v>0</v>
      </c>
      <c r="BV239" s="8">
        <f t="shared" si="113"/>
        <v>0</v>
      </c>
      <c r="BW239" s="8">
        <f t="shared" si="113"/>
        <v>0</v>
      </c>
      <c r="BX239" s="8">
        <f t="shared" si="113"/>
        <v>0</v>
      </c>
      <c r="BY239" s="8">
        <f t="shared" si="113"/>
        <v>0</v>
      </c>
      <c r="BZ239" s="8">
        <f t="shared" si="113"/>
        <v>0</v>
      </c>
      <c r="CA239" s="8">
        <f t="shared" si="113"/>
        <v>0</v>
      </c>
      <c r="CB239" s="8">
        <f t="shared" si="113"/>
        <v>0</v>
      </c>
      <c r="CC239" s="8">
        <f t="shared" si="113"/>
        <v>0</v>
      </c>
      <c r="CD239" s="8">
        <f t="shared" si="113"/>
        <v>0</v>
      </c>
      <c r="CE239" s="8">
        <f t="shared" si="113"/>
        <v>0</v>
      </c>
      <c r="CF239" s="8">
        <f t="shared" si="113"/>
        <v>0</v>
      </c>
      <c r="CG239" s="8">
        <f t="shared" si="113"/>
        <v>0</v>
      </c>
      <c r="CH239" s="8">
        <f t="shared" si="113"/>
        <v>0</v>
      </c>
      <c r="CI239" s="8">
        <f t="shared" si="113"/>
        <v>0</v>
      </c>
      <c r="CJ239" s="8">
        <f t="shared" si="113"/>
        <v>0</v>
      </c>
      <c r="CK239" s="8">
        <f t="shared" si="113"/>
        <v>0</v>
      </c>
      <c r="CL239" s="8">
        <f t="shared" si="113"/>
        <v>0</v>
      </c>
      <c r="CM239" s="8">
        <f t="shared" si="113"/>
        <v>0</v>
      </c>
      <c r="CN239" s="8">
        <f t="shared" si="113"/>
        <v>0</v>
      </c>
      <c r="CO239" s="8">
        <f t="shared" si="113"/>
        <v>0</v>
      </c>
      <c r="CP239" s="8">
        <f t="shared" si="113"/>
        <v>0</v>
      </c>
      <c r="CQ239" s="8">
        <f t="shared" si="113"/>
        <v>97013050.519999996</v>
      </c>
      <c r="CR239" s="8" t="s">
        <v>308</v>
      </c>
    </row>
    <row r="240" spans="1:108" ht="13.5" x14ac:dyDescent="0.25">
      <c r="A240" s="7" t="s">
        <v>310</v>
      </c>
      <c r="B240" s="8" t="s">
        <v>311</v>
      </c>
      <c r="C240" s="8">
        <f t="shared" si="95"/>
        <v>11233499.920000002</v>
      </c>
      <c r="D240" s="8">
        <f t="shared" ref="D240:BP240" si="114">D15+D34+D51+D68+D85+D103</f>
        <v>0</v>
      </c>
      <c r="E240" s="8">
        <f t="shared" si="114"/>
        <v>0</v>
      </c>
      <c r="F240" s="8">
        <f t="shared" si="114"/>
        <v>0</v>
      </c>
      <c r="G240" s="8">
        <f t="shared" si="114"/>
        <v>5000</v>
      </c>
      <c r="H240" s="8">
        <f t="shared" si="114"/>
        <v>5000</v>
      </c>
      <c r="I240" s="8">
        <f t="shared" si="114"/>
        <v>0</v>
      </c>
      <c r="J240" s="8">
        <f t="shared" si="114"/>
        <v>0</v>
      </c>
      <c r="K240" s="8">
        <f t="shared" si="114"/>
        <v>5000</v>
      </c>
      <c r="L240" s="8">
        <f t="shared" si="114"/>
        <v>38000</v>
      </c>
      <c r="M240" s="8">
        <f t="shared" si="114"/>
        <v>0</v>
      </c>
      <c r="N240" s="8">
        <f t="shared" si="114"/>
        <v>0</v>
      </c>
      <c r="O240" s="8">
        <f t="shared" si="114"/>
        <v>0</v>
      </c>
      <c r="P240" s="8">
        <f t="shared" si="114"/>
        <v>96650</v>
      </c>
      <c r="Q240" s="8">
        <f t="shared" si="114"/>
        <v>0</v>
      </c>
      <c r="R240" s="8">
        <f t="shared" si="114"/>
        <v>0</v>
      </c>
      <c r="S240" s="8">
        <f t="shared" si="114"/>
        <v>0</v>
      </c>
      <c r="T240" s="8">
        <f t="shared" si="114"/>
        <v>19950</v>
      </c>
      <c r="U240" s="8">
        <f t="shared" si="114"/>
        <v>0</v>
      </c>
      <c r="V240" s="8">
        <f t="shared" si="114"/>
        <v>0</v>
      </c>
      <c r="W240" s="8">
        <f t="shared" si="114"/>
        <v>0</v>
      </c>
      <c r="X240" s="8">
        <f t="shared" si="114"/>
        <v>0</v>
      </c>
      <c r="Y240" s="8">
        <f t="shared" si="114"/>
        <v>0</v>
      </c>
      <c r="Z240" s="8">
        <f t="shared" si="114"/>
        <v>580000</v>
      </c>
      <c r="AA240" s="8">
        <f t="shared" si="114"/>
        <v>0</v>
      </c>
      <c r="AB240" s="8">
        <f t="shared" si="114"/>
        <v>0</v>
      </c>
      <c r="AC240" s="8">
        <f t="shared" si="114"/>
        <v>32000</v>
      </c>
      <c r="AD240" s="8">
        <f t="shared" si="114"/>
        <v>25000</v>
      </c>
      <c r="AE240" s="8">
        <f t="shared" si="114"/>
        <v>119000</v>
      </c>
      <c r="AF240" s="8">
        <f t="shared" si="114"/>
        <v>0</v>
      </c>
      <c r="AG240" s="8">
        <f t="shared" si="114"/>
        <v>0</v>
      </c>
      <c r="AH240" s="8">
        <f t="shared" si="114"/>
        <v>0</v>
      </c>
      <c r="AI240" s="8">
        <f t="shared" si="114"/>
        <v>0</v>
      </c>
      <c r="AJ240" s="8">
        <f t="shared" si="114"/>
        <v>0</v>
      </c>
      <c r="AK240" s="8">
        <f t="shared" si="114"/>
        <v>0</v>
      </c>
      <c r="AL240" s="8">
        <f t="shared" si="114"/>
        <v>0</v>
      </c>
      <c r="AM240" s="8">
        <f t="shared" si="114"/>
        <v>0</v>
      </c>
      <c r="AN240" s="8">
        <f t="shared" si="114"/>
        <v>0</v>
      </c>
      <c r="AO240" s="8">
        <f t="shared" si="114"/>
        <v>0</v>
      </c>
      <c r="AP240" s="8">
        <f t="shared" si="114"/>
        <v>0</v>
      </c>
      <c r="AQ240" s="8">
        <f t="shared" si="114"/>
        <v>0</v>
      </c>
      <c r="AR240" s="8">
        <f t="shared" si="114"/>
        <v>0</v>
      </c>
      <c r="AS240" s="8">
        <f t="shared" si="114"/>
        <v>0</v>
      </c>
      <c r="AT240" s="8">
        <f t="shared" si="114"/>
        <v>732400</v>
      </c>
      <c r="AU240" s="8">
        <f t="shared" si="114"/>
        <v>226000</v>
      </c>
      <c r="AV240" s="8">
        <f t="shared" si="114"/>
        <v>165000</v>
      </c>
      <c r="AW240" s="8">
        <f t="shared" si="114"/>
        <v>0</v>
      </c>
      <c r="AX240" s="8">
        <f t="shared" si="114"/>
        <v>0</v>
      </c>
      <c r="AY240" s="8">
        <f t="shared" si="114"/>
        <v>0</v>
      </c>
      <c r="AZ240" s="8">
        <f t="shared" si="114"/>
        <v>0</v>
      </c>
      <c r="BA240" s="8">
        <f t="shared" si="114"/>
        <v>0</v>
      </c>
      <c r="BB240" s="8">
        <f t="shared" si="114"/>
        <v>0</v>
      </c>
      <c r="BC240" s="8">
        <f t="shared" si="114"/>
        <v>0</v>
      </c>
      <c r="BD240" s="8">
        <f t="shared" si="114"/>
        <v>0</v>
      </c>
      <c r="BE240" s="8">
        <f t="shared" si="114"/>
        <v>0</v>
      </c>
      <c r="BF240" s="8">
        <f t="shared" si="114"/>
        <v>0</v>
      </c>
      <c r="BG240" s="8">
        <f t="shared" si="114"/>
        <v>0</v>
      </c>
      <c r="BH240" s="8">
        <f t="shared" si="114"/>
        <v>0</v>
      </c>
      <c r="BI240" s="8">
        <f t="shared" si="114"/>
        <v>0</v>
      </c>
      <c r="BJ240" s="8">
        <f t="shared" si="114"/>
        <v>0</v>
      </c>
      <c r="BK240" s="8">
        <f t="shared" si="114"/>
        <v>0</v>
      </c>
      <c r="BL240" s="8">
        <f t="shared" si="114"/>
        <v>0</v>
      </c>
      <c r="BM240" s="8">
        <f t="shared" si="114"/>
        <v>0</v>
      </c>
      <c r="BN240" s="8">
        <f t="shared" si="114"/>
        <v>0</v>
      </c>
      <c r="BO240" s="8">
        <f t="shared" si="114"/>
        <v>0</v>
      </c>
      <c r="BP240" s="8">
        <f t="shared" si="114"/>
        <v>0</v>
      </c>
      <c r="BQ240" s="8">
        <f t="shared" ref="BQ240:CQ240" si="115">BQ15+BQ34+BQ51+BQ68+BQ85+BQ103</f>
        <v>0</v>
      </c>
      <c r="BR240" s="8">
        <f t="shared" si="115"/>
        <v>0</v>
      </c>
      <c r="BS240" s="8">
        <f t="shared" si="115"/>
        <v>0</v>
      </c>
      <c r="BT240" s="8">
        <f t="shared" si="115"/>
        <v>0</v>
      </c>
      <c r="BU240" s="8">
        <f t="shared" si="115"/>
        <v>0</v>
      </c>
      <c r="BV240" s="8">
        <f t="shared" si="115"/>
        <v>0</v>
      </c>
      <c r="BW240" s="8">
        <f t="shared" si="115"/>
        <v>0</v>
      </c>
      <c r="BX240" s="8">
        <f t="shared" si="115"/>
        <v>0</v>
      </c>
      <c r="BY240" s="8">
        <f t="shared" si="115"/>
        <v>0</v>
      </c>
      <c r="BZ240" s="8">
        <f t="shared" si="115"/>
        <v>0</v>
      </c>
      <c r="CA240" s="8">
        <f t="shared" si="115"/>
        <v>0</v>
      </c>
      <c r="CB240" s="8">
        <f t="shared" si="115"/>
        <v>0</v>
      </c>
      <c r="CC240" s="8">
        <f t="shared" si="115"/>
        <v>0</v>
      </c>
      <c r="CD240" s="8">
        <f t="shared" si="115"/>
        <v>0</v>
      </c>
      <c r="CE240" s="8">
        <f t="shared" si="115"/>
        <v>0</v>
      </c>
      <c r="CF240" s="8">
        <f t="shared" si="115"/>
        <v>0</v>
      </c>
      <c r="CG240" s="8">
        <f t="shared" si="115"/>
        <v>34510672.649999999</v>
      </c>
      <c r="CH240" s="8">
        <f t="shared" si="115"/>
        <v>0</v>
      </c>
      <c r="CI240" s="8">
        <f t="shared" si="115"/>
        <v>0</v>
      </c>
      <c r="CJ240" s="8">
        <f t="shared" si="115"/>
        <v>0</v>
      </c>
      <c r="CK240" s="8">
        <f t="shared" si="115"/>
        <v>0</v>
      </c>
      <c r="CL240" s="8">
        <f t="shared" si="115"/>
        <v>0</v>
      </c>
      <c r="CM240" s="8">
        <f t="shared" si="115"/>
        <v>0</v>
      </c>
      <c r="CN240" s="8">
        <f t="shared" si="115"/>
        <v>0</v>
      </c>
      <c r="CO240" s="8">
        <f t="shared" si="115"/>
        <v>0</v>
      </c>
      <c r="CP240" s="8">
        <f t="shared" si="115"/>
        <v>0</v>
      </c>
      <c r="CQ240" s="8">
        <f t="shared" si="115"/>
        <v>47793172.57</v>
      </c>
      <c r="CR240" s="8" t="s">
        <v>310</v>
      </c>
    </row>
    <row r="241" spans="1:100" ht="13.5" x14ac:dyDescent="0.25">
      <c r="A241" s="7" t="s">
        <v>83</v>
      </c>
      <c r="C241" s="8">
        <f>SUM(C230:C240)</f>
        <v>99734546.500000015</v>
      </c>
      <c r="D241" s="8">
        <f t="shared" ref="D241:BR241" si="116">SUM(D230:D240)</f>
        <v>86023377.75</v>
      </c>
      <c r="E241" s="8">
        <f t="shared" si="116"/>
        <v>617730</v>
      </c>
      <c r="F241" s="8">
        <f t="shared" si="116"/>
        <v>81027275.049999997</v>
      </c>
      <c r="G241" s="8">
        <f t="shared" si="116"/>
        <v>525000</v>
      </c>
      <c r="H241" s="8">
        <f t="shared" si="116"/>
        <v>1069000</v>
      </c>
      <c r="I241" s="8">
        <f t="shared" si="116"/>
        <v>0</v>
      </c>
      <c r="J241" s="8">
        <f t="shared" si="116"/>
        <v>0</v>
      </c>
      <c r="K241" s="8">
        <f t="shared" si="116"/>
        <v>5000</v>
      </c>
      <c r="L241" s="8">
        <f t="shared" si="116"/>
        <v>699000</v>
      </c>
      <c r="N241" s="8">
        <f t="shared" si="116"/>
        <v>75000</v>
      </c>
      <c r="P241" s="8">
        <f t="shared" si="116"/>
        <v>3027390</v>
      </c>
      <c r="Q241" s="8">
        <f t="shared" si="116"/>
        <v>0</v>
      </c>
      <c r="R241" s="8">
        <f t="shared" si="116"/>
        <v>227500</v>
      </c>
      <c r="S241" s="8">
        <f t="shared" si="116"/>
        <v>207000</v>
      </c>
      <c r="T241" s="8">
        <f t="shared" si="116"/>
        <v>771250</v>
      </c>
      <c r="U241" s="8">
        <f t="shared" si="116"/>
        <v>159500</v>
      </c>
      <c r="V241" s="8">
        <f t="shared" si="116"/>
        <v>8044500</v>
      </c>
      <c r="W241" s="8">
        <f t="shared" si="116"/>
        <v>0</v>
      </c>
      <c r="X241" s="8">
        <f t="shared" si="116"/>
        <v>39133800.920000002</v>
      </c>
      <c r="Y241" s="8">
        <f t="shared" si="116"/>
        <v>81301049.520000011</v>
      </c>
      <c r="Z241" s="8">
        <f t="shared" si="116"/>
        <v>5195800</v>
      </c>
      <c r="AA241" s="8">
        <f t="shared" si="116"/>
        <v>105000</v>
      </c>
      <c r="AB241" s="8">
        <f t="shared" si="116"/>
        <v>0</v>
      </c>
      <c r="AC241" s="8">
        <f t="shared" si="116"/>
        <v>833500</v>
      </c>
      <c r="AD241" s="8">
        <f t="shared" si="116"/>
        <v>120500</v>
      </c>
      <c r="AE241" s="8">
        <f t="shared" si="116"/>
        <v>1763500</v>
      </c>
      <c r="AF241" s="8">
        <f t="shared" si="116"/>
        <v>0</v>
      </c>
      <c r="AG241" s="8">
        <f t="shared" si="116"/>
        <v>229500</v>
      </c>
      <c r="AH241" s="8">
        <f t="shared" si="116"/>
        <v>0</v>
      </c>
      <c r="AI241" s="8">
        <f t="shared" si="116"/>
        <v>3512738.7</v>
      </c>
      <c r="AJ241" s="8">
        <f t="shared" si="116"/>
        <v>6260000</v>
      </c>
      <c r="AK241" s="8">
        <f t="shared" si="116"/>
        <v>520738.1</v>
      </c>
      <c r="AL241" s="8">
        <f t="shared" si="116"/>
        <v>22500000</v>
      </c>
      <c r="AM241" s="8">
        <f t="shared" si="116"/>
        <v>1286300</v>
      </c>
      <c r="AN241" s="8">
        <f t="shared" si="116"/>
        <v>37131285.709999993</v>
      </c>
      <c r="AO241" s="8">
        <f t="shared" si="116"/>
        <v>0</v>
      </c>
      <c r="AP241" s="8">
        <f t="shared" si="116"/>
        <v>2500000</v>
      </c>
      <c r="AQ241" s="8">
        <f t="shared" si="116"/>
        <v>0</v>
      </c>
      <c r="AR241" s="8">
        <f t="shared" si="116"/>
        <v>0</v>
      </c>
      <c r="AS241" s="8">
        <f t="shared" si="116"/>
        <v>0</v>
      </c>
      <c r="AT241" s="8">
        <f t="shared" si="116"/>
        <v>5783571.4299999997</v>
      </c>
      <c r="AU241" s="8">
        <f t="shared" si="116"/>
        <v>2808300</v>
      </c>
      <c r="AV241" s="8">
        <f t="shared" si="116"/>
        <v>1560400</v>
      </c>
      <c r="AW241" s="8">
        <f t="shared" si="116"/>
        <v>647244.97</v>
      </c>
      <c r="AX241" s="8">
        <f t="shared" si="116"/>
        <v>0</v>
      </c>
      <c r="AY241" s="8">
        <f t="shared" si="116"/>
        <v>3741710</v>
      </c>
      <c r="AZ241" s="8">
        <f t="shared" si="116"/>
        <v>611500</v>
      </c>
      <c r="BA241" s="8">
        <f t="shared" si="116"/>
        <v>211071.43</v>
      </c>
      <c r="BB241" s="8">
        <f t="shared" si="116"/>
        <v>0</v>
      </c>
      <c r="BC241" s="8">
        <f t="shared" si="116"/>
        <v>0</v>
      </c>
      <c r="BD241" s="8">
        <f t="shared" si="116"/>
        <v>4178000</v>
      </c>
      <c r="BE241" s="8">
        <f t="shared" si="116"/>
        <v>0</v>
      </c>
      <c r="BF241" s="8">
        <f t="shared" si="116"/>
        <v>0</v>
      </c>
      <c r="BG241" s="8">
        <f t="shared" si="116"/>
        <v>69638708.669999987</v>
      </c>
      <c r="BH241" s="8">
        <f t="shared" si="116"/>
        <v>8000000</v>
      </c>
      <c r="BI241" s="8">
        <f t="shared" si="116"/>
        <v>0</v>
      </c>
      <c r="BJ241" s="8">
        <f t="shared" si="116"/>
        <v>0</v>
      </c>
      <c r="BK241" s="8">
        <f t="shared" si="116"/>
        <v>0</v>
      </c>
      <c r="BL241" s="8">
        <f t="shared" si="116"/>
        <v>0</v>
      </c>
      <c r="BM241" s="8">
        <f t="shared" si="116"/>
        <v>0</v>
      </c>
      <c r="BN241" s="8">
        <f t="shared" si="116"/>
        <v>0</v>
      </c>
      <c r="BO241" s="8">
        <f t="shared" si="116"/>
        <v>0</v>
      </c>
      <c r="BP241" s="8">
        <f t="shared" si="116"/>
        <v>0</v>
      </c>
      <c r="BQ241" s="8">
        <f t="shared" si="116"/>
        <v>0</v>
      </c>
      <c r="BR241" s="8">
        <f t="shared" si="116"/>
        <v>61485111.659999996</v>
      </c>
      <c r="BS241" s="8">
        <f t="shared" ref="BS241:CQ241" si="117">SUM(BS230:BS240)</f>
        <v>0</v>
      </c>
      <c r="BT241" s="8">
        <f t="shared" si="117"/>
        <v>0</v>
      </c>
      <c r="BU241" s="8">
        <f t="shared" si="117"/>
        <v>38081156.150000006</v>
      </c>
      <c r="BV241" s="8">
        <f t="shared" si="117"/>
        <v>11000</v>
      </c>
      <c r="BW241" s="8">
        <f t="shared" si="117"/>
        <v>0</v>
      </c>
      <c r="BX241" s="8">
        <f t="shared" si="117"/>
        <v>0</v>
      </c>
      <c r="BY241" s="8">
        <f t="shared" si="117"/>
        <v>0</v>
      </c>
      <c r="BZ241" s="8">
        <f t="shared" si="117"/>
        <v>118296780.18000001</v>
      </c>
      <c r="CA241" s="8">
        <f t="shared" si="117"/>
        <v>0</v>
      </c>
      <c r="CB241" s="8">
        <f t="shared" si="117"/>
        <v>0</v>
      </c>
      <c r="CC241" s="8">
        <f t="shared" si="117"/>
        <v>0</v>
      </c>
      <c r="CD241" s="8">
        <f t="shared" si="117"/>
        <v>0</v>
      </c>
      <c r="CE241" s="8">
        <f t="shared" si="117"/>
        <v>0</v>
      </c>
      <c r="CF241" s="8">
        <f t="shared" si="117"/>
        <v>0</v>
      </c>
      <c r="CG241" s="8">
        <f t="shared" si="117"/>
        <v>34510672.649999999</v>
      </c>
      <c r="CH241" s="8">
        <f t="shared" si="117"/>
        <v>0</v>
      </c>
      <c r="CI241" s="8">
        <f t="shared" si="117"/>
        <v>0</v>
      </c>
      <c r="CJ241" s="8">
        <f t="shared" si="117"/>
        <v>0</v>
      </c>
      <c r="CK241" s="8">
        <f t="shared" si="117"/>
        <v>0</v>
      </c>
      <c r="CL241" s="8">
        <f t="shared" si="117"/>
        <v>0</v>
      </c>
      <c r="CM241" s="8">
        <f t="shared" si="117"/>
        <v>0</v>
      </c>
      <c r="CN241" s="8">
        <f t="shared" si="117"/>
        <v>0</v>
      </c>
      <c r="CO241" s="8">
        <f t="shared" si="117"/>
        <v>0</v>
      </c>
      <c r="CP241" s="8">
        <f t="shared" si="117"/>
        <v>0</v>
      </c>
      <c r="CQ241" s="8">
        <f t="shared" si="117"/>
        <v>834307009.38999999</v>
      </c>
      <c r="CR241" s="7" t="s">
        <v>83</v>
      </c>
      <c r="CU241" s="7"/>
      <c r="CV241" s="7"/>
    </row>
    <row r="242" spans="1:100" ht="13.5" x14ac:dyDescent="0.25">
      <c r="A242" s="7"/>
      <c r="B242" s="7"/>
      <c r="C242" s="7" t="s">
        <v>322</v>
      </c>
      <c r="D242" s="7" t="s">
        <v>323</v>
      </c>
      <c r="E242" s="7" t="s">
        <v>324</v>
      </c>
      <c r="F242" s="7" t="s">
        <v>174</v>
      </c>
      <c r="G242" s="7" t="s">
        <v>325</v>
      </c>
      <c r="H242" s="7" t="s">
        <v>326</v>
      </c>
      <c r="I242" s="7" t="s">
        <v>327</v>
      </c>
      <c r="J242" s="7" t="s">
        <v>328</v>
      </c>
      <c r="K242" s="7" t="s">
        <v>329</v>
      </c>
      <c r="L242" s="7" t="s">
        <v>330</v>
      </c>
      <c r="M242" s="7" t="s">
        <v>331</v>
      </c>
      <c r="N242" s="7" t="s">
        <v>332</v>
      </c>
      <c r="O242" s="7" t="s">
        <v>333</v>
      </c>
      <c r="P242" s="7">
        <v>22020301</v>
      </c>
      <c r="Q242" s="7">
        <v>22020302</v>
      </c>
      <c r="R242" s="7">
        <v>22020303</v>
      </c>
      <c r="S242" s="7">
        <v>22020304</v>
      </c>
      <c r="T242" s="7">
        <v>22020305</v>
      </c>
      <c r="U242" s="7">
        <v>22020306</v>
      </c>
      <c r="V242" s="7">
        <v>22020307</v>
      </c>
      <c r="W242" s="7">
        <v>22020309</v>
      </c>
      <c r="X242" s="7">
        <v>22020310</v>
      </c>
      <c r="Y242" s="7">
        <v>22020311</v>
      </c>
      <c r="Z242" s="7">
        <v>22020401</v>
      </c>
      <c r="AA242" s="7">
        <v>22020402</v>
      </c>
      <c r="AB242" s="7">
        <v>22020403</v>
      </c>
      <c r="AC242" s="7">
        <v>22020404</v>
      </c>
      <c r="AD242" s="7">
        <v>22020405</v>
      </c>
      <c r="AE242" s="7">
        <v>22020406</v>
      </c>
      <c r="AF242" s="7">
        <v>22020407</v>
      </c>
      <c r="AG242" s="7">
        <v>22020412</v>
      </c>
      <c r="AH242" s="7">
        <v>22020413</v>
      </c>
      <c r="AI242" s="7">
        <v>22020501</v>
      </c>
      <c r="AJ242" s="7">
        <v>22020601</v>
      </c>
      <c r="AK242" s="7">
        <v>22020603</v>
      </c>
      <c r="AL242" s="7">
        <v>22020604</v>
      </c>
      <c r="AM242" s="7">
        <v>22020605</v>
      </c>
      <c r="AN242" s="7">
        <v>22020701</v>
      </c>
      <c r="AO242" s="7">
        <v>22020702</v>
      </c>
      <c r="AP242" s="7">
        <v>22020703</v>
      </c>
      <c r="AQ242" s="7">
        <v>22020706</v>
      </c>
      <c r="AR242" s="7">
        <v>22020707</v>
      </c>
      <c r="AS242" s="7">
        <v>22020708</v>
      </c>
      <c r="AT242" s="7">
        <v>22020801</v>
      </c>
      <c r="AU242" s="7">
        <v>22020802</v>
      </c>
      <c r="AV242" s="7">
        <v>22020803</v>
      </c>
      <c r="AW242" s="7">
        <v>22020901</v>
      </c>
      <c r="AX242" s="7">
        <v>22020903</v>
      </c>
      <c r="AY242" s="7">
        <v>22021001</v>
      </c>
      <c r="AZ242" s="7">
        <v>22021002</v>
      </c>
      <c r="BA242" s="7">
        <v>22021003</v>
      </c>
      <c r="BB242" s="7">
        <v>22021004</v>
      </c>
      <c r="BC242" s="7">
        <v>22021006</v>
      </c>
      <c r="BD242" s="7">
        <v>22021007</v>
      </c>
      <c r="BE242" s="7">
        <v>22021008</v>
      </c>
      <c r="BF242" s="7">
        <v>22021010</v>
      </c>
      <c r="BG242" s="7">
        <v>22040101</v>
      </c>
      <c r="BH242" s="7">
        <v>22060102</v>
      </c>
      <c r="BI242" s="7">
        <v>41030101</v>
      </c>
      <c r="BJ242" s="7">
        <v>70180</v>
      </c>
      <c r="BK242" s="7">
        <v>23010101</v>
      </c>
      <c r="BL242" s="7">
        <v>23010104</v>
      </c>
      <c r="BM242" s="7">
        <v>23010105</v>
      </c>
      <c r="BN242" s="7">
        <v>23010112</v>
      </c>
      <c r="BO242" s="7">
        <v>23010113</v>
      </c>
      <c r="BP242" s="7">
        <v>23010119</v>
      </c>
      <c r="BQ242" s="7">
        <v>23010121</v>
      </c>
      <c r="BR242" s="7">
        <v>23010122</v>
      </c>
      <c r="BS242" s="7">
        <v>23010123</v>
      </c>
      <c r="BT242" s="7">
        <v>23010126</v>
      </c>
      <c r="BU242" s="7">
        <v>23010127</v>
      </c>
      <c r="BV242" s="7">
        <v>23010128</v>
      </c>
      <c r="BW242" s="7">
        <v>23010139</v>
      </c>
      <c r="BX242" s="7">
        <v>23020105</v>
      </c>
      <c r="BY242" s="7">
        <v>23020107</v>
      </c>
      <c r="BZ242" s="7">
        <v>23020113</v>
      </c>
      <c r="CA242" s="7">
        <v>23020114</v>
      </c>
      <c r="CB242" s="7">
        <v>23020124</v>
      </c>
      <c r="CC242" s="7">
        <v>23030102</v>
      </c>
      <c r="CD242" s="7">
        <v>23030103</v>
      </c>
      <c r="CE242" s="7">
        <v>23030104</v>
      </c>
      <c r="CF242" s="7">
        <v>23030112</v>
      </c>
      <c r="CG242" s="7">
        <v>23030113</v>
      </c>
      <c r="CH242" s="7">
        <v>23030117</v>
      </c>
      <c r="CI242" s="7">
        <v>23040101</v>
      </c>
      <c r="CJ242" s="7">
        <v>23040102</v>
      </c>
      <c r="CK242" s="7">
        <v>23040103</v>
      </c>
      <c r="CL242" s="7">
        <v>23050102</v>
      </c>
      <c r="CM242" s="7">
        <v>23050103</v>
      </c>
      <c r="CN242" s="7">
        <v>23050104</v>
      </c>
      <c r="CO242" s="7">
        <v>23050111</v>
      </c>
      <c r="CP242" s="7" t="s">
        <v>292</v>
      </c>
      <c r="CQ242" s="14" t="s">
        <v>83</v>
      </c>
    </row>
    <row r="244" spans="1:100" s="7" customFormat="1" ht="13.5" x14ac:dyDescent="0.25">
      <c r="C244" s="7" t="s">
        <v>337</v>
      </c>
      <c r="CQ244" s="7" t="s">
        <v>338</v>
      </c>
      <c r="CU244" s="8"/>
      <c r="CV244" s="8"/>
    </row>
    <row r="245" spans="1:100" ht="13.5" x14ac:dyDescent="0.25">
      <c r="A245" s="7" t="s">
        <v>294</v>
      </c>
      <c r="B245" s="8" t="s">
        <v>295</v>
      </c>
      <c r="C245" s="8">
        <f t="shared" ref="C245:C255" si="118">C5+C24+C41+C58+C75+C93+C110+C127+C144</f>
        <v>13155351.640000001</v>
      </c>
      <c r="D245" s="8">
        <f t="shared" ref="D245:BO245" si="119">D5+D24+D41+D58+D75+D93+D110+D127+D144</f>
        <v>0</v>
      </c>
      <c r="E245" s="8">
        <f t="shared" si="119"/>
        <v>0</v>
      </c>
      <c r="F245" s="8">
        <f t="shared" si="119"/>
        <v>0</v>
      </c>
      <c r="G245" s="8">
        <f t="shared" si="119"/>
        <v>0</v>
      </c>
      <c r="H245" s="8">
        <f t="shared" si="119"/>
        <v>152000</v>
      </c>
      <c r="I245" s="8">
        <f t="shared" si="119"/>
        <v>0</v>
      </c>
      <c r="J245" s="8">
        <f t="shared" si="119"/>
        <v>0</v>
      </c>
      <c r="K245" s="8">
        <f t="shared" si="119"/>
        <v>0</v>
      </c>
      <c r="L245" s="8">
        <f t="shared" si="119"/>
        <v>270000</v>
      </c>
      <c r="M245" s="8">
        <f t="shared" si="119"/>
        <v>0</v>
      </c>
      <c r="N245" s="8">
        <f t="shared" si="119"/>
        <v>20000</v>
      </c>
      <c r="O245" s="8">
        <f t="shared" si="119"/>
        <v>80000</v>
      </c>
      <c r="P245" s="8">
        <f t="shared" si="119"/>
        <v>835000</v>
      </c>
      <c r="Q245" s="8">
        <f t="shared" si="119"/>
        <v>0</v>
      </c>
      <c r="R245" s="8">
        <f t="shared" si="119"/>
        <v>135000</v>
      </c>
      <c r="S245" s="8">
        <f t="shared" si="119"/>
        <v>155000</v>
      </c>
      <c r="T245" s="8">
        <f t="shared" si="119"/>
        <v>0</v>
      </c>
      <c r="U245" s="8">
        <f t="shared" si="119"/>
        <v>0</v>
      </c>
      <c r="V245" s="8">
        <f t="shared" si="119"/>
        <v>0</v>
      </c>
      <c r="W245" s="8">
        <f t="shared" si="119"/>
        <v>0</v>
      </c>
      <c r="X245" s="8">
        <f t="shared" si="119"/>
        <v>0</v>
      </c>
      <c r="Y245" s="8">
        <f t="shared" si="119"/>
        <v>0</v>
      </c>
      <c r="Z245" s="8">
        <f t="shared" si="119"/>
        <v>922000</v>
      </c>
      <c r="AA245" s="8">
        <f t="shared" si="119"/>
        <v>20000</v>
      </c>
      <c r="AB245" s="8">
        <f t="shared" si="119"/>
        <v>0</v>
      </c>
      <c r="AC245" s="8">
        <f t="shared" si="119"/>
        <v>0</v>
      </c>
      <c r="AD245" s="8">
        <f t="shared" si="119"/>
        <v>0</v>
      </c>
      <c r="AE245" s="8">
        <f t="shared" si="119"/>
        <v>0</v>
      </c>
      <c r="AF245" s="8">
        <f t="shared" si="119"/>
        <v>0</v>
      </c>
      <c r="AG245" s="8">
        <f t="shared" si="119"/>
        <v>0</v>
      </c>
      <c r="AH245" s="8">
        <f t="shared" si="119"/>
        <v>0</v>
      </c>
      <c r="AI245" s="8">
        <f t="shared" si="119"/>
        <v>0</v>
      </c>
      <c r="AJ245" s="8">
        <f t="shared" si="119"/>
        <v>0</v>
      </c>
      <c r="AK245" s="8">
        <f t="shared" si="119"/>
        <v>0</v>
      </c>
      <c r="AL245" s="8">
        <f t="shared" si="119"/>
        <v>32000000</v>
      </c>
      <c r="AM245" s="8">
        <f t="shared" si="119"/>
        <v>0</v>
      </c>
      <c r="AN245" s="8">
        <f t="shared" si="119"/>
        <v>0</v>
      </c>
      <c r="AO245" s="8">
        <f t="shared" si="119"/>
        <v>0</v>
      </c>
      <c r="AP245" s="8">
        <f t="shared" si="119"/>
        <v>0</v>
      </c>
      <c r="AQ245" s="8">
        <f t="shared" si="119"/>
        <v>0</v>
      </c>
      <c r="AR245" s="8">
        <f t="shared" si="119"/>
        <v>0</v>
      </c>
      <c r="AS245" s="8">
        <f t="shared" si="119"/>
        <v>0</v>
      </c>
      <c r="AT245" s="8">
        <f t="shared" si="119"/>
        <v>2719800</v>
      </c>
      <c r="AU245" s="8">
        <f t="shared" si="119"/>
        <v>0</v>
      </c>
      <c r="AV245" s="8">
        <f t="shared" si="119"/>
        <v>242000</v>
      </c>
      <c r="AW245" s="8">
        <f t="shared" si="119"/>
        <v>0</v>
      </c>
      <c r="AX245" s="8">
        <f t="shared" si="119"/>
        <v>0</v>
      </c>
      <c r="AY245" s="8">
        <f t="shared" si="119"/>
        <v>1075200</v>
      </c>
      <c r="AZ245" s="8">
        <f t="shared" si="119"/>
        <v>388000</v>
      </c>
      <c r="BA245" s="8">
        <f t="shared" si="119"/>
        <v>0</v>
      </c>
      <c r="BB245" s="8">
        <f t="shared" si="119"/>
        <v>0</v>
      </c>
      <c r="BC245" s="8">
        <f t="shared" si="119"/>
        <v>0</v>
      </c>
      <c r="BD245" s="8">
        <f t="shared" si="119"/>
        <v>1348000</v>
      </c>
      <c r="BE245" s="8">
        <f t="shared" si="119"/>
        <v>0</v>
      </c>
      <c r="BF245" s="8">
        <f t="shared" si="119"/>
        <v>0</v>
      </c>
      <c r="BG245" s="8">
        <f t="shared" si="119"/>
        <v>0</v>
      </c>
      <c r="BH245" s="8">
        <f t="shared" si="119"/>
        <v>0</v>
      </c>
      <c r="BI245" s="8">
        <f t="shared" si="119"/>
        <v>0</v>
      </c>
      <c r="BJ245" s="8">
        <f t="shared" si="119"/>
        <v>0</v>
      </c>
      <c r="BK245" s="8">
        <f t="shared" si="119"/>
        <v>0</v>
      </c>
      <c r="BL245" s="8">
        <f t="shared" si="119"/>
        <v>0</v>
      </c>
      <c r="BM245" s="8">
        <f t="shared" si="119"/>
        <v>0</v>
      </c>
      <c r="BN245" s="8">
        <f t="shared" si="119"/>
        <v>0</v>
      </c>
      <c r="BO245" s="8">
        <f t="shared" si="119"/>
        <v>0</v>
      </c>
      <c r="BP245" s="8">
        <f t="shared" ref="BP245:CP245" si="120">BP5+BP24+BP41+BP58+BP75+BP93+BP110+BP127+BP144</f>
        <v>0</v>
      </c>
      <c r="BQ245" s="8">
        <f t="shared" si="120"/>
        <v>0</v>
      </c>
      <c r="BR245" s="8">
        <f t="shared" si="120"/>
        <v>0</v>
      </c>
      <c r="BS245" s="8">
        <f t="shared" si="120"/>
        <v>0</v>
      </c>
      <c r="BT245" s="8">
        <f t="shared" si="120"/>
        <v>0</v>
      </c>
      <c r="BU245" s="8">
        <f t="shared" si="120"/>
        <v>0</v>
      </c>
      <c r="BV245" s="8">
        <f t="shared" si="120"/>
        <v>0</v>
      </c>
      <c r="BW245" s="8">
        <f t="shared" si="120"/>
        <v>0</v>
      </c>
      <c r="BX245" s="8">
        <f t="shared" si="120"/>
        <v>0</v>
      </c>
      <c r="BY245" s="8">
        <f t="shared" si="120"/>
        <v>0</v>
      </c>
      <c r="BZ245" s="8">
        <f t="shared" si="120"/>
        <v>0</v>
      </c>
      <c r="CA245" s="8">
        <f t="shared" si="120"/>
        <v>0</v>
      </c>
      <c r="CB245" s="8">
        <f t="shared" si="120"/>
        <v>0</v>
      </c>
      <c r="CC245" s="8">
        <f t="shared" si="120"/>
        <v>0</v>
      </c>
      <c r="CD245" s="8">
        <f t="shared" si="120"/>
        <v>0</v>
      </c>
      <c r="CE245" s="8">
        <f t="shared" si="120"/>
        <v>0</v>
      </c>
      <c r="CF245" s="8">
        <f t="shared" si="120"/>
        <v>0</v>
      </c>
      <c r="CG245" s="8">
        <f t="shared" si="120"/>
        <v>0</v>
      </c>
      <c r="CH245" s="8">
        <f t="shared" si="120"/>
        <v>0</v>
      </c>
      <c r="CI245" s="8">
        <f t="shared" si="120"/>
        <v>0</v>
      </c>
      <c r="CJ245" s="8">
        <f t="shared" si="120"/>
        <v>0</v>
      </c>
      <c r="CK245" s="8">
        <f t="shared" si="120"/>
        <v>0</v>
      </c>
      <c r="CL245" s="8">
        <f t="shared" si="120"/>
        <v>0</v>
      </c>
      <c r="CM245" s="8">
        <f t="shared" si="120"/>
        <v>0</v>
      </c>
      <c r="CN245" s="8">
        <f t="shared" si="120"/>
        <v>0</v>
      </c>
      <c r="CO245" s="8">
        <f t="shared" si="120"/>
        <v>0</v>
      </c>
      <c r="CP245" s="8">
        <f t="shared" si="120"/>
        <v>0</v>
      </c>
      <c r="CQ245" s="8">
        <f t="shared" ref="CQ245" si="121">CQ5+CQ24+CQ41+CQ58+CQ75+CQ93+CQ110+CQ127+CQ144</f>
        <v>53517351.640000001</v>
      </c>
      <c r="CR245" s="8" t="s">
        <v>294</v>
      </c>
    </row>
    <row r="246" spans="1:100" ht="13.5" x14ac:dyDescent="0.25">
      <c r="A246" s="7" t="s">
        <v>357</v>
      </c>
      <c r="B246" s="8" t="s">
        <v>360</v>
      </c>
      <c r="C246" s="8">
        <f t="shared" si="118"/>
        <v>1165843.2</v>
      </c>
      <c r="D246" s="8">
        <f t="shared" ref="D246:BO246" si="122">D6+D25+D42+D59+D76+D94+D111+D128+D145</f>
        <v>0</v>
      </c>
      <c r="E246" s="8">
        <f t="shared" si="122"/>
        <v>0</v>
      </c>
      <c r="F246" s="8">
        <f t="shared" si="122"/>
        <v>0</v>
      </c>
      <c r="G246" s="8">
        <f t="shared" si="122"/>
        <v>0</v>
      </c>
      <c r="H246" s="8">
        <f t="shared" si="122"/>
        <v>0</v>
      </c>
      <c r="I246" s="8">
        <f t="shared" si="122"/>
        <v>0</v>
      </c>
      <c r="J246" s="8">
        <f t="shared" si="122"/>
        <v>0</v>
      </c>
      <c r="K246" s="8">
        <f t="shared" si="122"/>
        <v>0</v>
      </c>
      <c r="L246" s="8">
        <f t="shared" si="122"/>
        <v>65000</v>
      </c>
      <c r="M246" s="8">
        <f t="shared" si="122"/>
        <v>0</v>
      </c>
      <c r="N246" s="8">
        <f t="shared" si="122"/>
        <v>5000</v>
      </c>
      <c r="O246" s="8">
        <f t="shared" si="122"/>
        <v>50000</v>
      </c>
      <c r="P246" s="8">
        <f t="shared" si="122"/>
        <v>340000</v>
      </c>
      <c r="Q246" s="8">
        <f t="shared" si="122"/>
        <v>0</v>
      </c>
      <c r="R246" s="8">
        <f t="shared" si="122"/>
        <v>70000</v>
      </c>
      <c r="S246" s="8">
        <f t="shared" si="122"/>
        <v>35000</v>
      </c>
      <c r="T246" s="8">
        <f t="shared" si="122"/>
        <v>0</v>
      </c>
      <c r="U246" s="8">
        <f t="shared" si="122"/>
        <v>0</v>
      </c>
      <c r="V246" s="8">
        <f t="shared" si="122"/>
        <v>0</v>
      </c>
      <c r="W246" s="8">
        <f t="shared" si="122"/>
        <v>0</v>
      </c>
      <c r="X246" s="8">
        <f t="shared" si="122"/>
        <v>0</v>
      </c>
      <c r="Y246" s="8">
        <f t="shared" si="122"/>
        <v>0</v>
      </c>
      <c r="Z246" s="8">
        <f t="shared" si="122"/>
        <v>165000</v>
      </c>
      <c r="AA246" s="8">
        <f t="shared" si="122"/>
        <v>35000</v>
      </c>
      <c r="AB246" s="8">
        <f t="shared" si="122"/>
        <v>0</v>
      </c>
      <c r="AC246" s="8">
        <f t="shared" si="122"/>
        <v>0</v>
      </c>
      <c r="AD246" s="8">
        <f t="shared" si="122"/>
        <v>0</v>
      </c>
      <c r="AE246" s="8">
        <f t="shared" si="122"/>
        <v>0</v>
      </c>
      <c r="AF246" s="8">
        <f t="shared" si="122"/>
        <v>0</v>
      </c>
      <c r="AG246" s="8">
        <f t="shared" si="122"/>
        <v>0</v>
      </c>
      <c r="AH246" s="8">
        <f t="shared" si="122"/>
        <v>0</v>
      </c>
      <c r="AI246" s="8">
        <f t="shared" si="122"/>
        <v>0</v>
      </c>
      <c r="AJ246" s="8">
        <f t="shared" si="122"/>
        <v>0</v>
      </c>
      <c r="AK246" s="8">
        <f t="shared" si="122"/>
        <v>0</v>
      </c>
      <c r="AL246" s="8">
        <f t="shared" si="122"/>
        <v>4000000</v>
      </c>
      <c r="AM246" s="8">
        <f t="shared" si="122"/>
        <v>0</v>
      </c>
      <c r="AN246" s="8">
        <f t="shared" si="122"/>
        <v>0</v>
      </c>
      <c r="AO246" s="8">
        <f t="shared" si="122"/>
        <v>0</v>
      </c>
      <c r="AP246" s="8">
        <f t="shared" si="122"/>
        <v>0</v>
      </c>
      <c r="AQ246" s="8">
        <f t="shared" si="122"/>
        <v>0</v>
      </c>
      <c r="AR246" s="8">
        <f t="shared" si="122"/>
        <v>0</v>
      </c>
      <c r="AS246" s="8">
        <f t="shared" si="122"/>
        <v>0</v>
      </c>
      <c r="AT246" s="8">
        <f t="shared" si="122"/>
        <v>325000</v>
      </c>
      <c r="AU246" s="8">
        <f t="shared" si="122"/>
        <v>0</v>
      </c>
      <c r="AV246" s="8">
        <f t="shared" si="122"/>
        <v>60000</v>
      </c>
      <c r="AW246" s="8">
        <f t="shared" si="122"/>
        <v>0</v>
      </c>
      <c r="AX246" s="8">
        <f t="shared" si="122"/>
        <v>0</v>
      </c>
      <c r="AY246" s="8">
        <f t="shared" si="122"/>
        <v>200000</v>
      </c>
      <c r="AZ246" s="8">
        <f t="shared" si="122"/>
        <v>70000</v>
      </c>
      <c r="BA246" s="8">
        <f t="shared" si="122"/>
        <v>0</v>
      </c>
      <c r="BB246" s="8">
        <f t="shared" si="122"/>
        <v>0</v>
      </c>
      <c r="BC246" s="8">
        <f t="shared" si="122"/>
        <v>0</v>
      </c>
      <c r="BD246" s="8">
        <f t="shared" si="122"/>
        <v>180000</v>
      </c>
      <c r="BE246" s="8">
        <f t="shared" si="122"/>
        <v>0</v>
      </c>
      <c r="BF246" s="8">
        <f t="shared" si="122"/>
        <v>0</v>
      </c>
      <c r="BG246" s="8">
        <f t="shared" si="122"/>
        <v>0</v>
      </c>
      <c r="BH246" s="8">
        <f t="shared" si="122"/>
        <v>0</v>
      </c>
      <c r="BI246" s="8">
        <f t="shared" si="122"/>
        <v>0</v>
      </c>
      <c r="BJ246" s="8">
        <f t="shared" si="122"/>
        <v>0</v>
      </c>
      <c r="BK246" s="8">
        <f t="shared" si="122"/>
        <v>0</v>
      </c>
      <c r="BL246" s="8">
        <f t="shared" si="122"/>
        <v>0</v>
      </c>
      <c r="BM246" s="8">
        <f t="shared" si="122"/>
        <v>0</v>
      </c>
      <c r="BN246" s="8">
        <f t="shared" si="122"/>
        <v>0</v>
      </c>
      <c r="BO246" s="8">
        <f t="shared" si="122"/>
        <v>0</v>
      </c>
      <c r="BP246" s="8">
        <f t="shared" ref="BP246:CQ246" si="123">BP6+BP25+BP42+BP59+BP76+BP94+BP111+BP128+BP145</f>
        <v>0</v>
      </c>
      <c r="BQ246" s="8">
        <f t="shared" si="123"/>
        <v>0</v>
      </c>
      <c r="BR246" s="8">
        <f t="shared" si="123"/>
        <v>0</v>
      </c>
      <c r="BS246" s="8">
        <f t="shared" si="123"/>
        <v>0</v>
      </c>
      <c r="BT246" s="8">
        <f t="shared" si="123"/>
        <v>0</v>
      </c>
      <c r="BU246" s="8">
        <f t="shared" si="123"/>
        <v>0</v>
      </c>
      <c r="BV246" s="8">
        <f t="shared" si="123"/>
        <v>0</v>
      </c>
      <c r="BW246" s="8">
        <f t="shared" si="123"/>
        <v>0</v>
      </c>
      <c r="BX246" s="8">
        <f t="shared" si="123"/>
        <v>0</v>
      </c>
      <c r="BY246" s="8">
        <f t="shared" si="123"/>
        <v>0</v>
      </c>
      <c r="BZ246" s="8">
        <f t="shared" si="123"/>
        <v>0</v>
      </c>
      <c r="CA246" s="8">
        <f t="shared" si="123"/>
        <v>0</v>
      </c>
      <c r="CB246" s="8">
        <f t="shared" si="123"/>
        <v>0</v>
      </c>
      <c r="CC246" s="8">
        <f t="shared" si="123"/>
        <v>0</v>
      </c>
      <c r="CD246" s="8">
        <f t="shared" si="123"/>
        <v>0</v>
      </c>
      <c r="CE246" s="8">
        <f t="shared" si="123"/>
        <v>0</v>
      </c>
      <c r="CF246" s="8">
        <f t="shared" si="123"/>
        <v>0</v>
      </c>
      <c r="CG246" s="8">
        <f t="shared" si="123"/>
        <v>0</v>
      </c>
      <c r="CH246" s="8">
        <f t="shared" si="123"/>
        <v>0</v>
      </c>
      <c r="CI246" s="8">
        <f t="shared" si="123"/>
        <v>0</v>
      </c>
      <c r="CJ246" s="8">
        <f t="shared" si="123"/>
        <v>0</v>
      </c>
      <c r="CK246" s="8">
        <f t="shared" si="123"/>
        <v>0</v>
      </c>
      <c r="CL246" s="8">
        <f t="shared" si="123"/>
        <v>0</v>
      </c>
      <c r="CM246" s="8">
        <f t="shared" si="123"/>
        <v>0</v>
      </c>
      <c r="CN246" s="8">
        <f t="shared" si="123"/>
        <v>0</v>
      </c>
      <c r="CO246" s="8">
        <f t="shared" si="123"/>
        <v>0</v>
      </c>
      <c r="CP246" s="8">
        <f t="shared" si="123"/>
        <v>0</v>
      </c>
      <c r="CQ246" s="8">
        <f t="shared" si="123"/>
        <v>6765843.2000000002</v>
      </c>
      <c r="CR246" s="8" t="s">
        <v>357</v>
      </c>
    </row>
    <row r="247" spans="1:100" ht="13.5" x14ac:dyDescent="0.25">
      <c r="A247" s="7" t="s">
        <v>296</v>
      </c>
      <c r="B247" s="8" t="s">
        <v>297</v>
      </c>
      <c r="C247" s="8">
        <f t="shared" si="118"/>
        <v>1065578.3999999999</v>
      </c>
      <c r="D247" s="8">
        <f t="shared" ref="D247:BO247" si="124">D7+D26+D43+D60+D77+D95+D112+D129+D146</f>
        <v>0</v>
      </c>
      <c r="E247" s="8">
        <f t="shared" si="124"/>
        <v>0</v>
      </c>
      <c r="F247" s="8">
        <f t="shared" si="124"/>
        <v>0</v>
      </c>
      <c r="G247" s="8">
        <f t="shared" si="124"/>
        <v>0</v>
      </c>
      <c r="H247" s="8">
        <f t="shared" si="124"/>
        <v>0</v>
      </c>
      <c r="I247" s="8">
        <f t="shared" si="124"/>
        <v>0</v>
      </c>
      <c r="J247" s="8">
        <f t="shared" si="124"/>
        <v>0</v>
      </c>
      <c r="K247" s="8">
        <f t="shared" si="124"/>
        <v>10000</v>
      </c>
      <c r="L247" s="8">
        <f t="shared" si="124"/>
        <v>35000</v>
      </c>
      <c r="M247" s="8">
        <f t="shared" si="124"/>
        <v>0</v>
      </c>
      <c r="N247" s="8">
        <f t="shared" si="124"/>
        <v>15000</v>
      </c>
      <c r="O247" s="8">
        <f t="shared" si="124"/>
        <v>0</v>
      </c>
      <c r="P247" s="8">
        <f t="shared" si="124"/>
        <v>188000</v>
      </c>
      <c r="Q247" s="8">
        <f t="shared" si="124"/>
        <v>0</v>
      </c>
      <c r="R247" s="8">
        <f t="shared" si="124"/>
        <v>40000</v>
      </c>
      <c r="S247" s="8">
        <f t="shared" si="124"/>
        <v>5000</v>
      </c>
      <c r="T247" s="8">
        <f t="shared" si="124"/>
        <v>0</v>
      </c>
      <c r="U247" s="8">
        <f t="shared" si="124"/>
        <v>0</v>
      </c>
      <c r="V247" s="8">
        <f t="shared" si="124"/>
        <v>0</v>
      </c>
      <c r="W247" s="8">
        <f t="shared" si="124"/>
        <v>0</v>
      </c>
      <c r="X247" s="8">
        <f t="shared" si="124"/>
        <v>0</v>
      </c>
      <c r="Y247" s="8">
        <f t="shared" si="124"/>
        <v>0</v>
      </c>
      <c r="Z247" s="8">
        <f t="shared" si="124"/>
        <v>42000</v>
      </c>
      <c r="AA247" s="8">
        <f t="shared" si="124"/>
        <v>0</v>
      </c>
      <c r="AB247" s="8">
        <f t="shared" si="124"/>
        <v>0</v>
      </c>
      <c r="AC247" s="8">
        <f t="shared" si="124"/>
        <v>0</v>
      </c>
      <c r="AD247" s="8">
        <f t="shared" si="124"/>
        <v>0</v>
      </c>
      <c r="AE247" s="8">
        <f t="shared" si="124"/>
        <v>0</v>
      </c>
      <c r="AF247" s="8">
        <f t="shared" si="124"/>
        <v>0</v>
      </c>
      <c r="AG247" s="8">
        <f t="shared" si="124"/>
        <v>0</v>
      </c>
      <c r="AH247" s="8">
        <f t="shared" si="124"/>
        <v>0</v>
      </c>
      <c r="AI247" s="8">
        <f t="shared" si="124"/>
        <v>0</v>
      </c>
      <c r="AJ247" s="8">
        <f t="shared" si="124"/>
        <v>0</v>
      </c>
      <c r="AK247" s="8">
        <f t="shared" si="124"/>
        <v>0</v>
      </c>
      <c r="AL247" s="8">
        <f t="shared" si="124"/>
        <v>0</v>
      </c>
      <c r="AM247" s="8">
        <f t="shared" si="124"/>
        <v>0</v>
      </c>
      <c r="AN247" s="8">
        <f t="shared" si="124"/>
        <v>0</v>
      </c>
      <c r="AO247" s="8">
        <f t="shared" si="124"/>
        <v>0</v>
      </c>
      <c r="AP247" s="8">
        <f t="shared" si="124"/>
        <v>0</v>
      </c>
      <c r="AQ247" s="8">
        <f t="shared" si="124"/>
        <v>0</v>
      </c>
      <c r="AR247" s="8">
        <f t="shared" si="124"/>
        <v>0</v>
      </c>
      <c r="AS247" s="8">
        <f t="shared" si="124"/>
        <v>0</v>
      </c>
      <c r="AT247" s="8">
        <f t="shared" si="124"/>
        <v>235000</v>
      </c>
      <c r="AU247" s="8">
        <f t="shared" si="124"/>
        <v>0</v>
      </c>
      <c r="AV247" s="8">
        <f t="shared" si="124"/>
        <v>20000</v>
      </c>
      <c r="AW247" s="8">
        <f t="shared" si="124"/>
        <v>0</v>
      </c>
      <c r="AX247" s="8">
        <f t="shared" si="124"/>
        <v>0</v>
      </c>
      <c r="AY247" s="8">
        <f t="shared" si="124"/>
        <v>110000</v>
      </c>
      <c r="AZ247" s="8">
        <f t="shared" si="124"/>
        <v>35000</v>
      </c>
      <c r="BA247" s="8">
        <f t="shared" si="124"/>
        <v>0</v>
      </c>
      <c r="BB247" s="8">
        <f t="shared" si="124"/>
        <v>0</v>
      </c>
      <c r="BC247" s="8">
        <f t="shared" si="124"/>
        <v>0</v>
      </c>
      <c r="BD247" s="8">
        <f t="shared" si="124"/>
        <v>65000</v>
      </c>
      <c r="BE247" s="8">
        <f t="shared" si="124"/>
        <v>0</v>
      </c>
      <c r="BF247" s="8">
        <f t="shared" si="124"/>
        <v>0</v>
      </c>
      <c r="BG247" s="8">
        <f t="shared" si="124"/>
        <v>0</v>
      </c>
      <c r="BH247" s="8">
        <f t="shared" si="124"/>
        <v>0</v>
      </c>
      <c r="BI247" s="8">
        <f t="shared" si="124"/>
        <v>0</v>
      </c>
      <c r="BJ247" s="8">
        <f t="shared" si="124"/>
        <v>0</v>
      </c>
      <c r="BK247" s="8">
        <f t="shared" si="124"/>
        <v>0</v>
      </c>
      <c r="BL247" s="8">
        <f t="shared" si="124"/>
        <v>0</v>
      </c>
      <c r="BM247" s="8">
        <f t="shared" si="124"/>
        <v>0</v>
      </c>
      <c r="BN247" s="8">
        <f t="shared" si="124"/>
        <v>0</v>
      </c>
      <c r="BO247" s="8">
        <f t="shared" si="124"/>
        <v>0</v>
      </c>
      <c r="BP247" s="8">
        <f t="shared" ref="BP247:CQ247" si="125">BP7+BP26+BP43+BP60+BP77+BP95+BP112+BP129+BP146</f>
        <v>0</v>
      </c>
      <c r="BQ247" s="8">
        <f t="shared" si="125"/>
        <v>0</v>
      </c>
      <c r="BR247" s="8">
        <f t="shared" si="125"/>
        <v>0</v>
      </c>
      <c r="BS247" s="8">
        <f t="shared" si="125"/>
        <v>0</v>
      </c>
      <c r="BT247" s="8">
        <f t="shared" si="125"/>
        <v>0</v>
      </c>
      <c r="BU247" s="8">
        <f t="shared" si="125"/>
        <v>0</v>
      </c>
      <c r="BV247" s="8">
        <f t="shared" si="125"/>
        <v>0</v>
      </c>
      <c r="BW247" s="8">
        <f t="shared" si="125"/>
        <v>0</v>
      </c>
      <c r="BX247" s="8">
        <f t="shared" si="125"/>
        <v>0</v>
      </c>
      <c r="BY247" s="8">
        <f t="shared" si="125"/>
        <v>0</v>
      </c>
      <c r="BZ247" s="8">
        <f t="shared" si="125"/>
        <v>0</v>
      </c>
      <c r="CA247" s="8">
        <f t="shared" si="125"/>
        <v>0</v>
      </c>
      <c r="CB247" s="8">
        <f t="shared" si="125"/>
        <v>0</v>
      </c>
      <c r="CC247" s="8">
        <f t="shared" si="125"/>
        <v>0</v>
      </c>
      <c r="CD247" s="8">
        <f t="shared" si="125"/>
        <v>0</v>
      </c>
      <c r="CE247" s="8">
        <f t="shared" si="125"/>
        <v>0</v>
      </c>
      <c r="CF247" s="8">
        <f t="shared" si="125"/>
        <v>0</v>
      </c>
      <c r="CG247" s="8">
        <f t="shared" si="125"/>
        <v>0</v>
      </c>
      <c r="CH247" s="8">
        <f t="shared" si="125"/>
        <v>0</v>
      </c>
      <c r="CI247" s="8">
        <f t="shared" si="125"/>
        <v>0</v>
      </c>
      <c r="CJ247" s="8">
        <f t="shared" si="125"/>
        <v>0</v>
      </c>
      <c r="CK247" s="8">
        <f t="shared" si="125"/>
        <v>0</v>
      </c>
      <c r="CL247" s="8">
        <f t="shared" si="125"/>
        <v>0</v>
      </c>
      <c r="CM247" s="8">
        <f t="shared" si="125"/>
        <v>0</v>
      </c>
      <c r="CN247" s="8">
        <f t="shared" si="125"/>
        <v>0</v>
      </c>
      <c r="CO247" s="8">
        <f t="shared" si="125"/>
        <v>0</v>
      </c>
      <c r="CP247" s="8">
        <f t="shared" si="125"/>
        <v>0</v>
      </c>
      <c r="CQ247" s="8">
        <f t="shared" si="125"/>
        <v>1865578.4000000001</v>
      </c>
      <c r="CR247" s="8" t="s">
        <v>296</v>
      </c>
    </row>
    <row r="248" spans="1:100" ht="13.5" x14ac:dyDescent="0.25">
      <c r="A248" s="7" t="s">
        <v>358</v>
      </c>
      <c r="B248" s="8" t="s">
        <v>361</v>
      </c>
      <c r="C248" s="8">
        <f t="shared" si="118"/>
        <v>13221882.139999999</v>
      </c>
      <c r="D248" s="8">
        <f t="shared" ref="D248:BO248" si="126">D8+D27+D44+D61+D78+D96+D113+D130+D147</f>
        <v>0</v>
      </c>
      <c r="E248" s="8">
        <f t="shared" si="126"/>
        <v>0</v>
      </c>
      <c r="F248" s="8">
        <f t="shared" si="126"/>
        <v>0</v>
      </c>
      <c r="G248" s="8">
        <f t="shared" si="126"/>
        <v>0</v>
      </c>
      <c r="H248" s="8">
        <f t="shared" si="126"/>
        <v>0</v>
      </c>
      <c r="I248" s="8">
        <f t="shared" si="126"/>
        <v>0</v>
      </c>
      <c r="J248" s="8">
        <f t="shared" si="126"/>
        <v>0</v>
      </c>
      <c r="K248" s="8">
        <f t="shared" si="126"/>
        <v>0</v>
      </c>
      <c r="L248" s="8">
        <f t="shared" si="126"/>
        <v>215000</v>
      </c>
      <c r="M248" s="8">
        <f t="shared" si="126"/>
        <v>0</v>
      </c>
      <c r="N248" s="8">
        <f t="shared" si="126"/>
        <v>5000</v>
      </c>
      <c r="O248" s="8">
        <f t="shared" si="126"/>
        <v>0</v>
      </c>
      <c r="P248" s="8">
        <f t="shared" si="126"/>
        <v>715000</v>
      </c>
      <c r="Q248" s="8">
        <f t="shared" si="126"/>
        <v>0</v>
      </c>
      <c r="R248" s="8">
        <f t="shared" si="126"/>
        <v>20000</v>
      </c>
      <c r="S248" s="8">
        <f t="shared" si="126"/>
        <v>25000</v>
      </c>
      <c r="T248" s="8">
        <f t="shared" si="126"/>
        <v>0</v>
      </c>
      <c r="U248" s="8">
        <f t="shared" si="126"/>
        <v>0</v>
      </c>
      <c r="V248" s="8">
        <f t="shared" si="126"/>
        <v>0</v>
      </c>
      <c r="W248" s="8">
        <f t="shared" si="126"/>
        <v>0</v>
      </c>
      <c r="X248" s="8">
        <f t="shared" si="126"/>
        <v>0</v>
      </c>
      <c r="Y248" s="8">
        <f t="shared" si="126"/>
        <v>0</v>
      </c>
      <c r="Z248" s="8">
        <f t="shared" si="126"/>
        <v>230000</v>
      </c>
      <c r="AA248" s="8">
        <f t="shared" si="126"/>
        <v>20000</v>
      </c>
      <c r="AB248" s="8">
        <f t="shared" si="126"/>
        <v>0</v>
      </c>
      <c r="AC248" s="8">
        <f t="shared" si="126"/>
        <v>0</v>
      </c>
      <c r="AD248" s="8">
        <f t="shared" si="126"/>
        <v>0</v>
      </c>
      <c r="AE248" s="8">
        <f t="shared" si="126"/>
        <v>0</v>
      </c>
      <c r="AF248" s="8">
        <f t="shared" si="126"/>
        <v>0</v>
      </c>
      <c r="AG248" s="8">
        <f t="shared" si="126"/>
        <v>0</v>
      </c>
      <c r="AH248" s="8">
        <f t="shared" si="126"/>
        <v>0</v>
      </c>
      <c r="AI248" s="8">
        <f t="shared" si="126"/>
        <v>0</v>
      </c>
      <c r="AJ248" s="8">
        <f t="shared" si="126"/>
        <v>0</v>
      </c>
      <c r="AK248" s="8">
        <f t="shared" si="126"/>
        <v>0</v>
      </c>
      <c r="AL248" s="8">
        <f t="shared" si="126"/>
        <v>0</v>
      </c>
      <c r="AM248" s="8">
        <f t="shared" si="126"/>
        <v>0</v>
      </c>
      <c r="AN248" s="8">
        <f t="shared" si="126"/>
        <v>0</v>
      </c>
      <c r="AO248" s="8">
        <f t="shared" si="126"/>
        <v>0</v>
      </c>
      <c r="AP248" s="8">
        <f t="shared" si="126"/>
        <v>0</v>
      </c>
      <c r="AQ248" s="8">
        <f t="shared" si="126"/>
        <v>0</v>
      </c>
      <c r="AR248" s="8">
        <f t="shared" si="126"/>
        <v>0</v>
      </c>
      <c r="AS248" s="8">
        <f t="shared" si="126"/>
        <v>0</v>
      </c>
      <c r="AT248" s="8">
        <f t="shared" si="126"/>
        <v>1940000</v>
      </c>
      <c r="AU248" s="8">
        <f t="shared" si="126"/>
        <v>20000</v>
      </c>
      <c r="AV248" s="8">
        <f t="shared" si="126"/>
        <v>140000</v>
      </c>
      <c r="AW248" s="8">
        <f t="shared" si="126"/>
        <v>0</v>
      </c>
      <c r="AX248" s="8">
        <f t="shared" si="126"/>
        <v>0</v>
      </c>
      <c r="AY248" s="8">
        <f t="shared" si="126"/>
        <v>1005000</v>
      </c>
      <c r="AZ248" s="8">
        <f t="shared" si="126"/>
        <v>240000</v>
      </c>
      <c r="BA248" s="8">
        <f t="shared" si="126"/>
        <v>0</v>
      </c>
      <c r="BB248" s="8">
        <f t="shared" si="126"/>
        <v>0</v>
      </c>
      <c r="BC248" s="8">
        <f t="shared" si="126"/>
        <v>0</v>
      </c>
      <c r="BD248" s="8">
        <f t="shared" si="126"/>
        <v>705000</v>
      </c>
      <c r="BE248" s="8">
        <f t="shared" si="126"/>
        <v>0</v>
      </c>
      <c r="BF248" s="8">
        <f t="shared" si="126"/>
        <v>0</v>
      </c>
      <c r="BG248" s="8">
        <f t="shared" si="126"/>
        <v>0</v>
      </c>
      <c r="BH248" s="8">
        <f t="shared" si="126"/>
        <v>0</v>
      </c>
      <c r="BI248" s="8">
        <f t="shared" si="126"/>
        <v>0</v>
      </c>
      <c r="BJ248" s="8">
        <f t="shared" si="126"/>
        <v>0</v>
      </c>
      <c r="BK248" s="8">
        <f t="shared" si="126"/>
        <v>0</v>
      </c>
      <c r="BL248" s="8">
        <f t="shared" si="126"/>
        <v>0</v>
      </c>
      <c r="BM248" s="8">
        <f t="shared" si="126"/>
        <v>0</v>
      </c>
      <c r="BN248" s="8">
        <f t="shared" si="126"/>
        <v>0</v>
      </c>
      <c r="BO248" s="8">
        <f t="shared" si="126"/>
        <v>0</v>
      </c>
      <c r="BP248" s="8">
        <f t="shared" ref="BP248:CQ248" si="127">BP8+BP27+BP44+BP61+BP78+BP96+BP113+BP130+BP147</f>
        <v>0</v>
      </c>
      <c r="BQ248" s="8">
        <f t="shared" si="127"/>
        <v>0</v>
      </c>
      <c r="BR248" s="8">
        <f t="shared" si="127"/>
        <v>0</v>
      </c>
      <c r="BS248" s="8">
        <f t="shared" si="127"/>
        <v>0</v>
      </c>
      <c r="BT248" s="8">
        <f t="shared" si="127"/>
        <v>0</v>
      </c>
      <c r="BU248" s="8">
        <f t="shared" si="127"/>
        <v>0</v>
      </c>
      <c r="BV248" s="8">
        <f t="shared" si="127"/>
        <v>0</v>
      </c>
      <c r="BW248" s="8">
        <f t="shared" si="127"/>
        <v>0</v>
      </c>
      <c r="BX248" s="8">
        <f t="shared" si="127"/>
        <v>0</v>
      </c>
      <c r="BY248" s="8">
        <f t="shared" si="127"/>
        <v>0</v>
      </c>
      <c r="BZ248" s="8">
        <f t="shared" si="127"/>
        <v>0</v>
      </c>
      <c r="CA248" s="8">
        <f t="shared" si="127"/>
        <v>0</v>
      </c>
      <c r="CB248" s="8">
        <f t="shared" si="127"/>
        <v>0</v>
      </c>
      <c r="CC248" s="8">
        <f t="shared" si="127"/>
        <v>0</v>
      </c>
      <c r="CD248" s="8">
        <f t="shared" si="127"/>
        <v>0</v>
      </c>
      <c r="CE248" s="8">
        <f t="shared" si="127"/>
        <v>0</v>
      </c>
      <c r="CF248" s="8">
        <f t="shared" si="127"/>
        <v>0</v>
      </c>
      <c r="CG248" s="8">
        <f t="shared" si="127"/>
        <v>0</v>
      </c>
      <c r="CH248" s="8">
        <f t="shared" si="127"/>
        <v>0</v>
      </c>
      <c r="CI248" s="8">
        <f t="shared" si="127"/>
        <v>0</v>
      </c>
      <c r="CJ248" s="8">
        <f t="shared" si="127"/>
        <v>0</v>
      </c>
      <c r="CK248" s="8">
        <f t="shared" si="127"/>
        <v>0</v>
      </c>
      <c r="CL248" s="8">
        <f t="shared" si="127"/>
        <v>0</v>
      </c>
      <c r="CM248" s="8">
        <f t="shared" si="127"/>
        <v>0</v>
      </c>
      <c r="CN248" s="8">
        <f t="shared" si="127"/>
        <v>0</v>
      </c>
      <c r="CO248" s="8">
        <f t="shared" si="127"/>
        <v>0</v>
      </c>
      <c r="CP248" s="8">
        <f t="shared" si="127"/>
        <v>0</v>
      </c>
      <c r="CQ248" s="8">
        <f t="shared" si="127"/>
        <v>18501882.140000001</v>
      </c>
      <c r="CR248" s="8" t="s">
        <v>358</v>
      </c>
    </row>
    <row r="249" spans="1:100" ht="13.5" x14ac:dyDescent="0.25">
      <c r="A249" s="7" t="s">
        <v>298</v>
      </c>
      <c r="B249" s="8" t="s">
        <v>299</v>
      </c>
      <c r="C249" s="8">
        <f t="shared" si="118"/>
        <v>8235213.21</v>
      </c>
      <c r="D249" s="8">
        <f t="shared" ref="D249:BO249" si="128">D9+D28+D45+D62+D79+D97+D114+D131+D148</f>
        <v>0</v>
      </c>
      <c r="E249" s="8">
        <f t="shared" si="128"/>
        <v>0</v>
      </c>
      <c r="F249" s="8">
        <f t="shared" si="128"/>
        <v>0</v>
      </c>
      <c r="G249" s="8">
        <f t="shared" si="128"/>
        <v>480000</v>
      </c>
      <c r="H249" s="8">
        <f t="shared" si="128"/>
        <v>369000</v>
      </c>
      <c r="I249" s="8">
        <f t="shared" si="128"/>
        <v>0</v>
      </c>
      <c r="J249" s="8">
        <f t="shared" si="128"/>
        <v>0</v>
      </c>
      <c r="K249" s="8">
        <f t="shared" si="128"/>
        <v>0</v>
      </c>
      <c r="L249" s="8">
        <f t="shared" si="128"/>
        <v>36000</v>
      </c>
      <c r="M249" s="8">
        <f t="shared" si="128"/>
        <v>0</v>
      </c>
      <c r="N249" s="8">
        <f t="shared" si="128"/>
        <v>0</v>
      </c>
      <c r="O249" s="8">
        <f t="shared" si="128"/>
        <v>0</v>
      </c>
      <c r="P249" s="8">
        <f t="shared" si="128"/>
        <v>70000</v>
      </c>
      <c r="Q249" s="8">
        <f t="shared" si="128"/>
        <v>0</v>
      </c>
      <c r="R249" s="8">
        <f t="shared" si="128"/>
        <v>0</v>
      </c>
      <c r="S249" s="8">
        <f t="shared" si="128"/>
        <v>12000</v>
      </c>
      <c r="T249" s="8">
        <f t="shared" si="128"/>
        <v>20000</v>
      </c>
      <c r="U249" s="8">
        <f t="shared" si="128"/>
        <v>0</v>
      </c>
      <c r="V249" s="8">
        <f t="shared" si="128"/>
        <v>2474500</v>
      </c>
      <c r="W249" s="8">
        <f t="shared" si="128"/>
        <v>0</v>
      </c>
      <c r="X249" s="8">
        <f t="shared" si="128"/>
        <v>15000</v>
      </c>
      <c r="Y249" s="8">
        <f t="shared" si="128"/>
        <v>25000</v>
      </c>
      <c r="Z249" s="8">
        <f t="shared" si="128"/>
        <v>711800</v>
      </c>
      <c r="AA249" s="8">
        <f t="shared" si="128"/>
        <v>5000</v>
      </c>
      <c r="AB249" s="8">
        <f t="shared" si="128"/>
        <v>5000</v>
      </c>
      <c r="AC249" s="8">
        <f t="shared" si="128"/>
        <v>0</v>
      </c>
      <c r="AD249" s="8">
        <f t="shared" si="128"/>
        <v>36000</v>
      </c>
      <c r="AE249" s="8">
        <f t="shared" si="128"/>
        <v>550000</v>
      </c>
      <c r="AF249" s="8">
        <f t="shared" si="128"/>
        <v>0</v>
      </c>
      <c r="AG249" s="8">
        <f t="shared" si="128"/>
        <v>0</v>
      </c>
      <c r="AH249" s="8">
        <f t="shared" si="128"/>
        <v>0</v>
      </c>
      <c r="AI249" s="8">
        <f t="shared" si="128"/>
        <v>35000</v>
      </c>
      <c r="AJ249" s="8">
        <f t="shared" si="128"/>
        <v>0</v>
      </c>
      <c r="AK249" s="8">
        <f t="shared" si="128"/>
        <v>93738.1</v>
      </c>
      <c r="AL249" s="8">
        <f t="shared" si="128"/>
        <v>0</v>
      </c>
      <c r="AM249" s="8">
        <f t="shared" si="128"/>
        <v>1289300</v>
      </c>
      <c r="AN249" s="8">
        <f t="shared" si="128"/>
        <v>0</v>
      </c>
      <c r="AO249" s="8">
        <f t="shared" si="128"/>
        <v>0</v>
      </c>
      <c r="AP249" s="8">
        <f t="shared" si="128"/>
        <v>0</v>
      </c>
      <c r="AQ249" s="8">
        <f t="shared" si="128"/>
        <v>0</v>
      </c>
      <c r="AR249" s="8">
        <f t="shared" si="128"/>
        <v>0</v>
      </c>
      <c r="AS249" s="8">
        <f t="shared" si="128"/>
        <v>0</v>
      </c>
      <c r="AT249" s="8">
        <f t="shared" si="128"/>
        <v>265750</v>
      </c>
      <c r="AU249" s="8">
        <f t="shared" si="128"/>
        <v>2070800</v>
      </c>
      <c r="AV249" s="8">
        <f t="shared" si="128"/>
        <v>20500</v>
      </c>
      <c r="AW249" s="8">
        <f t="shared" si="128"/>
        <v>0</v>
      </c>
      <c r="AX249" s="8">
        <f t="shared" si="128"/>
        <v>0</v>
      </c>
      <c r="AY249" s="8">
        <f t="shared" si="128"/>
        <v>613450</v>
      </c>
      <c r="AZ249" s="8">
        <f t="shared" si="128"/>
        <v>133500</v>
      </c>
      <c r="BA249" s="8">
        <f t="shared" si="128"/>
        <v>135000</v>
      </c>
      <c r="BB249" s="8">
        <f t="shared" si="128"/>
        <v>15000</v>
      </c>
      <c r="BC249" s="8">
        <f t="shared" si="128"/>
        <v>0</v>
      </c>
      <c r="BD249" s="8">
        <f t="shared" si="128"/>
        <v>0</v>
      </c>
      <c r="BE249" s="8">
        <f t="shared" si="128"/>
        <v>0</v>
      </c>
      <c r="BF249" s="8">
        <f t="shared" si="128"/>
        <v>0</v>
      </c>
      <c r="BG249" s="8">
        <f t="shared" si="128"/>
        <v>0</v>
      </c>
      <c r="BH249" s="8">
        <f t="shared" si="128"/>
        <v>0</v>
      </c>
      <c r="BI249" s="8">
        <f t="shared" si="128"/>
        <v>0</v>
      </c>
      <c r="BJ249" s="8">
        <f t="shared" si="128"/>
        <v>0</v>
      </c>
      <c r="BK249" s="8">
        <f t="shared" si="128"/>
        <v>0</v>
      </c>
      <c r="BL249" s="8">
        <f t="shared" si="128"/>
        <v>0</v>
      </c>
      <c r="BM249" s="8">
        <f t="shared" si="128"/>
        <v>0</v>
      </c>
      <c r="BN249" s="8">
        <f t="shared" si="128"/>
        <v>0</v>
      </c>
      <c r="BO249" s="8">
        <f t="shared" si="128"/>
        <v>0</v>
      </c>
      <c r="BP249" s="8">
        <f t="shared" ref="BP249:CQ249" si="129">BP9+BP28+BP45+BP62+BP79+BP97+BP114+BP131+BP148</f>
        <v>0</v>
      </c>
      <c r="BQ249" s="8">
        <f t="shared" si="129"/>
        <v>0</v>
      </c>
      <c r="BR249" s="8">
        <f t="shared" si="129"/>
        <v>0</v>
      </c>
      <c r="BS249" s="8">
        <f t="shared" si="129"/>
        <v>0</v>
      </c>
      <c r="BT249" s="8">
        <f t="shared" si="129"/>
        <v>0</v>
      </c>
      <c r="BU249" s="8">
        <f t="shared" si="129"/>
        <v>68556081.070000008</v>
      </c>
      <c r="BV249" s="8">
        <f t="shared" si="129"/>
        <v>0</v>
      </c>
      <c r="BW249" s="8">
        <f t="shared" si="129"/>
        <v>0</v>
      </c>
      <c r="BX249" s="8">
        <f t="shared" si="129"/>
        <v>0</v>
      </c>
      <c r="BY249" s="8">
        <f t="shared" si="129"/>
        <v>0</v>
      </c>
      <c r="BZ249" s="8">
        <f t="shared" si="129"/>
        <v>341347147.98000002</v>
      </c>
      <c r="CA249" s="8">
        <f t="shared" si="129"/>
        <v>0</v>
      </c>
      <c r="CB249" s="8">
        <f t="shared" si="129"/>
        <v>0</v>
      </c>
      <c r="CC249" s="8">
        <f t="shared" si="129"/>
        <v>0</v>
      </c>
      <c r="CD249" s="8">
        <f t="shared" si="129"/>
        <v>0</v>
      </c>
      <c r="CE249" s="8">
        <f t="shared" si="129"/>
        <v>0</v>
      </c>
      <c r="CF249" s="8">
        <f t="shared" si="129"/>
        <v>0</v>
      </c>
      <c r="CG249" s="8">
        <f t="shared" si="129"/>
        <v>0</v>
      </c>
      <c r="CH249" s="8">
        <f t="shared" si="129"/>
        <v>0</v>
      </c>
      <c r="CI249" s="8">
        <f t="shared" si="129"/>
        <v>0</v>
      </c>
      <c r="CJ249" s="8">
        <f t="shared" si="129"/>
        <v>0</v>
      </c>
      <c r="CK249" s="8">
        <f t="shared" si="129"/>
        <v>0</v>
      </c>
      <c r="CL249" s="8">
        <f t="shared" si="129"/>
        <v>0</v>
      </c>
      <c r="CM249" s="8">
        <f t="shared" si="129"/>
        <v>0</v>
      </c>
      <c r="CN249" s="8">
        <f t="shared" si="129"/>
        <v>0</v>
      </c>
      <c r="CO249" s="8">
        <f t="shared" si="129"/>
        <v>0</v>
      </c>
      <c r="CP249" s="8">
        <f t="shared" si="129"/>
        <v>0</v>
      </c>
      <c r="CQ249" s="8">
        <f t="shared" si="129"/>
        <v>427619780.36000001</v>
      </c>
      <c r="CR249" s="8" t="s">
        <v>298</v>
      </c>
    </row>
    <row r="250" spans="1:100" ht="13.5" x14ac:dyDescent="0.25">
      <c r="A250" s="7" t="s">
        <v>300</v>
      </c>
      <c r="B250" s="8" t="s">
        <v>301</v>
      </c>
      <c r="C250" s="8">
        <f t="shared" si="118"/>
        <v>3489038.55</v>
      </c>
      <c r="D250" s="8">
        <f t="shared" ref="D250:BO250" si="130">D10+D29+D46+D63+D80+D98+D115+D132+D149</f>
        <v>0</v>
      </c>
      <c r="E250" s="8">
        <f t="shared" si="130"/>
        <v>0</v>
      </c>
      <c r="F250" s="8">
        <f t="shared" si="130"/>
        <v>0</v>
      </c>
      <c r="G250" s="8">
        <f t="shared" si="130"/>
        <v>0</v>
      </c>
      <c r="H250" s="8">
        <f t="shared" si="130"/>
        <v>0</v>
      </c>
      <c r="I250" s="8">
        <f t="shared" si="130"/>
        <v>0</v>
      </c>
      <c r="J250" s="8">
        <f t="shared" si="130"/>
        <v>0</v>
      </c>
      <c r="K250" s="8">
        <f t="shared" si="130"/>
        <v>0</v>
      </c>
      <c r="L250" s="8">
        <f t="shared" si="130"/>
        <v>200</v>
      </c>
      <c r="M250" s="8">
        <f t="shared" si="130"/>
        <v>0</v>
      </c>
      <c r="N250" s="8">
        <f t="shared" si="130"/>
        <v>0</v>
      </c>
      <c r="O250" s="8">
        <f t="shared" si="130"/>
        <v>0</v>
      </c>
      <c r="P250" s="8">
        <f t="shared" si="130"/>
        <v>128000</v>
      </c>
      <c r="Q250" s="8">
        <f t="shared" si="130"/>
        <v>0</v>
      </c>
      <c r="R250" s="8">
        <f t="shared" si="130"/>
        <v>0</v>
      </c>
      <c r="S250" s="8">
        <f t="shared" si="130"/>
        <v>0</v>
      </c>
      <c r="T250" s="8">
        <f t="shared" si="130"/>
        <v>94000</v>
      </c>
      <c r="U250" s="8">
        <f t="shared" si="130"/>
        <v>0</v>
      </c>
      <c r="V250" s="8">
        <f t="shared" si="130"/>
        <v>0</v>
      </c>
      <c r="W250" s="8">
        <f t="shared" si="130"/>
        <v>0</v>
      </c>
      <c r="X250" s="8">
        <f t="shared" si="130"/>
        <v>0</v>
      </c>
      <c r="Y250" s="8">
        <f t="shared" si="130"/>
        <v>0</v>
      </c>
      <c r="Z250" s="8">
        <f t="shared" si="130"/>
        <v>0</v>
      </c>
      <c r="AA250" s="8">
        <f t="shared" si="130"/>
        <v>0</v>
      </c>
      <c r="AB250" s="8">
        <f t="shared" si="130"/>
        <v>0</v>
      </c>
      <c r="AC250" s="8">
        <f t="shared" si="130"/>
        <v>212000</v>
      </c>
      <c r="AD250" s="8">
        <f t="shared" si="130"/>
        <v>0</v>
      </c>
      <c r="AE250" s="8">
        <f t="shared" si="130"/>
        <v>0</v>
      </c>
      <c r="AF250" s="8">
        <f t="shared" si="130"/>
        <v>0</v>
      </c>
      <c r="AG250" s="8">
        <f t="shared" si="130"/>
        <v>0</v>
      </c>
      <c r="AH250" s="8">
        <f t="shared" si="130"/>
        <v>0</v>
      </c>
      <c r="AI250" s="8">
        <f t="shared" si="130"/>
        <v>2547619.0499999998</v>
      </c>
      <c r="AJ250" s="8">
        <f t="shared" si="130"/>
        <v>0</v>
      </c>
      <c r="AK250" s="8">
        <f t="shared" si="130"/>
        <v>0</v>
      </c>
      <c r="AL250" s="8">
        <f t="shared" si="130"/>
        <v>0</v>
      </c>
      <c r="AM250" s="8">
        <f t="shared" si="130"/>
        <v>0</v>
      </c>
      <c r="AN250" s="8">
        <f t="shared" si="130"/>
        <v>0</v>
      </c>
      <c r="AO250" s="8">
        <f t="shared" si="130"/>
        <v>0</v>
      </c>
      <c r="AP250" s="8">
        <f t="shared" si="130"/>
        <v>0</v>
      </c>
      <c r="AQ250" s="8">
        <f t="shared" si="130"/>
        <v>0</v>
      </c>
      <c r="AR250" s="8">
        <f t="shared" si="130"/>
        <v>0</v>
      </c>
      <c r="AS250" s="8">
        <f t="shared" si="130"/>
        <v>0</v>
      </c>
      <c r="AT250" s="8">
        <f t="shared" si="130"/>
        <v>13000</v>
      </c>
      <c r="AU250" s="8">
        <f t="shared" si="130"/>
        <v>30000</v>
      </c>
      <c r="AV250" s="8">
        <f t="shared" si="130"/>
        <v>15000</v>
      </c>
      <c r="AW250" s="8">
        <f t="shared" si="130"/>
        <v>0</v>
      </c>
      <c r="AX250" s="8">
        <f t="shared" si="130"/>
        <v>0</v>
      </c>
      <c r="AY250" s="8">
        <f t="shared" si="130"/>
        <v>17800</v>
      </c>
      <c r="AZ250" s="8">
        <f t="shared" si="130"/>
        <v>0</v>
      </c>
      <c r="BA250" s="8">
        <f t="shared" si="130"/>
        <v>0</v>
      </c>
      <c r="BB250" s="8">
        <f t="shared" si="130"/>
        <v>0</v>
      </c>
      <c r="BC250" s="8">
        <f t="shared" si="130"/>
        <v>0</v>
      </c>
      <c r="BD250" s="8">
        <f t="shared" si="130"/>
        <v>0</v>
      </c>
      <c r="BE250" s="8">
        <f t="shared" si="130"/>
        <v>0</v>
      </c>
      <c r="BF250" s="8">
        <f t="shared" si="130"/>
        <v>0</v>
      </c>
      <c r="BG250" s="8">
        <f t="shared" si="130"/>
        <v>0</v>
      </c>
      <c r="BH250" s="8">
        <f t="shared" si="130"/>
        <v>0</v>
      </c>
      <c r="BI250" s="8">
        <f t="shared" si="130"/>
        <v>0</v>
      </c>
      <c r="BJ250" s="8">
        <f t="shared" si="130"/>
        <v>0</v>
      </c>
      <c r="BK250" s="8">
        <f t="shared" si="130"/>
        <v>0</v>
      </c>
      <c r="BL250" s="8">
        <f t="shared" si="130"/>
        <v>0</v>
      </c>
      <c r="BM250" s="8">
        <f t="shared" si="130"/>
        <v>0</v>
      </c>
      <c r="BN250" s="8">
        <f t="shared" si="130"/>
        <v>0</v>
      </c>
      <c r="BO250" s="8">
        <f t="shared" si="130"/>
        <v>0</v>
      </c>
      <c r="BP250" s="8">
        <f t="shared" ref="BP250:CQ250" si="131">BP10+BP29+BP46+BP63+BP80+BP98+BP115+BP132+BP149</f>
        <v>0</v>
      </c>
      <c r="BQ250" s="8">
        <f t="shared" si="131"/>
        <v>0</v>
      </c>
      <c r="BR250" s="8">
        <f t="shared" si="131"/>
        <v>0</v>
      </c>
      <c r="BS250" s="8">
        <f t="shared" si="131"/>
        <v>0</v>
      </c>
      <c r="BT250" s="8">
        <f t="shared" si="131"/>
        <v>0</v>
      </c>
      <c r="BU250" s="8">
        <f t="shared" si="131"/>
        <v>0</v>
      </c>
      <c r="BV250" s="8">
        <f t="shared" si="131"/>
        <v>0</v>
      </c>
      <c r="BW250" s="8">
        <f t="shared" si="131"/>
        <v>0</v>
      </c>
      <c r="BX250" s="8">
        <f t="shared" si="131"/>
        <v>0</v>
      </c>
      <c r="BY250" s="8">
        <f t="shared" si="131"/>
        <v>0</v>
      </c>
      <c r="BZ250" s="8">
        <f t="shared" si="131"/>
        <v>0</v>
      </c>
      <c r="CA250" s="8">
        <f t="shared" si="131"/>
        <v>0</v>
      </c>
      <c r="CB250" s="8">
        <f t="shared" si="131"/>
        <v>0</v>
      </c>
      <c r="CC250" s="8">
        <f t="shared" si="131"/>
        <v>0</v>
      </c>
      <c r="CD250" s="8">
        <f t="shared" si="131"/>
        <v>0</v>
      </c>
      <c r="CE250" s="8">
        <f t="shared" si="131"/>
        <v>0</v>
      </c>
      <c r="CF250" s="8">
        <f t="shared" si="131"/>
        <v>0</v>
      </c>
      <c r="CG250" s="8">
        <f t="shared" si="131"/>
        <v>0</v>
      </c>
      <c r="CH250" s="8">
        <f t="shared" si="131"/>
        <v>0</v>
      </c>
      <c r="CI250" s="8">
        <f t="shared" si="131"/>
        <v>0</v>
      </c>
      <c r="CJ250" s="8">
        <f t="shared" si="131"/>
        <v>0</v>
      </c>
      <c r="CK250" s="8">
        <f t="shared" si="131"/>
        <v>0</v>
      </c>
      <c r="CL250" s="8">
        <f t="shared" si="131"/>
        <v>0</v>
      </c>
      <c r="CM250" s="8">
        <f t="shared" si="131"/>
        <v>0</v>
      </c>
      <c r="CN250" s="8">
        <f t="shared" si="131"/>
        <v>0</v>
      </c>
      <c r="CO250" s="8">
        <f t="shared" si="131"/>
        <v>0</v>
      </c>
      <c r="CP250" s="8">
        <f t="shared" si="131"/>
        <v>0</v>
      </c>
      <c r="CQ250" s="8">
        <f t="shared" si="131"/>
        <v>6546657.5999999996</v>
      </c>
      <c r="CR250" s="8" t="s">
        <v>300</v>
      </c>
    </row>
    <row r="251" spans="1:100" ht="13.5" x14ac:dyDescent="0.25">
      <c r="A251" s="7" t="s">
        <v>302</v>
      </c>
      <c r="B251" s="8" t="s">
        <v>303</v>
      </c>
      <c r="C251" s="8">
        <f t="shared" si="118"/>
        <v>27762784.859999999</v>
      </c>
      <c r="D251" s="8">
        <f t="shared" ref="D251:BO251" si="132">D11+D30+D47+D64+D81+D99+D116+D133+D150</f>
        <v>0</v>
      </c>
      <c r="E251" s="8">
        <f t="shared" si="132"/>
        <v>665000</v>
      </c>
      <c r="F251" s="8">
        <f t="shared" si="132"/>
        <v>133772972.95999999</v>
      </c>
      <c r="G251" s="8">
        <f t="shared" si="132"/>
        <v>0</v>
      </c>
      <c r="H251" s="8">
        <f t="shared" si="132"/>
        <v>434000</v>
      </c>
      <c r="I251" s="8">
        <f t="shared" si="132"/>
        <v>0</v>
      </c>
      <c r="J251" s="8">
        <f t="shared" si="132"/>
        <v>0</v>
      </c>
      <c r="K251" s="8">
        <f t="shared" si="132"/>
        <v>0</v>
      </c>
      <c r="L251" s="8">
        <f t="shared" si="132"/>
        <v>12000</v>
      </c>
      <c r="M251" s="8">
        <f t="shared" si="132"/>
        <v>0</v>
      </c>
      <c r="N251" s="8">
        <f t="shared" si="132"/>
        <v>35000</v>
      </c>
      <c r="O251" s="8">
        <f t="shared" si="132"/>
        <v>0</v>
      </c>
      <c r="P251" s="8">
        <f t="shared" si="132"/>
        <v>1521500</v>
      </c>
      <c r="Q251" s="8">
        <f t="shared" si="132"/>
        <v>0</v>
      </c>
      <c r="R251" s="8">
        <f t="shared" si="132"/>
        <v>150000</v>
      </c>
      <c r="S251" s="8">
        <f t="shared" si="132"/>
        <v>0</v>
      </c>
      <c r="T251" s="8">
        <f t="shared" si="132"/>
        <v>0</v>
      </c>
      <c r="U251" s="8">
        <f t="shared" si="132"/>
        <v>0</v>
      </c>
      <c r="V251" s="8">
        <f t="shared" si="132"/>
        <v>0</v>
      </c>
      <c r="W251" s="8">
        <f t="shared" si="132"/>
        <v>0</v>
      </c>
      <c r="X251" s="8">
        <f t="shared" si="132"/>
        <v>0</v>
      </c>
      <c r="Y251" s="8">
        <f t="shared" si="132"/>
        <v>0</v>
      </c>
      <c r="Z251" s="8">
        <f t="shared" si="132"/>
        <v>3146500</v>
      </c>
      <c r="AA251" s="8">
        <f t="shared" si="132"/>
        <v>0</v>
      </c>
      <c r="AB251" s="8">
        <f t="shared" si="132"/>
        <v>0</v>
      </c>
      <c r="AC251" s="8">
        <f t="shared" si="132"/>
        <v>333000</v>
      </c>
      <c r="AD251" s="8">
        <f t="shared" si="132"/>
        <v>82000</v>
      </c>
      <c r="AE251" s="8">
        <f t="shared" si="132"/>
        <v>99300</v>
      </c>
      <c r="AF251" s="8">
        <f t="shared" si="132"/>
        <v>0</v>
      </c>
      <c r="AG251" s="8">
        <f t="shared" si="132"/>
        <v>125000</v>
      </c>
      <c r="AH251" s="8">
        <f t="shared" si="132"/>
        <v>0</v>
      </c>
      <c r="AI251" s="8">
        <f t="shared" si="132"/>
        <v>1443095.85</v>
      </c>
      <c r="AJ251" s="8">
        <f t="shared" si="132"/>
        <v>14462850</v>
      </c>
      <c r="AK251" s="8">
        <f t="shared" si="132"/>
        <v>0</v>
      </c>
      <c r="AL251" s="8">
        <f t="shared" si="132"/>
        <v>0</v>
      </c>
      <c r="AM251" s="8">
        <f t="shared" si="132"/>
        <v>0</v>
      </c>
      <c r="AN251" s="8">
        <f t="shared" si="132"/>
        <v>0</v>
      </c>
      <c r="AO251" s="8">
        <f t="shared" si="132"/>
        <v>0</v>
      </c>
      <c r="AP251" s="8">
        <f t="shared" si="132"/>
        <v>4500000</v>
      </c>
      <c r="AQ251" s="8">
        <f t="shared" si="132"/>
        <v>0</v>
      </c>
      <c r="AR251" s="8">
        <f t="shared" si="132"/>
        <v>0</v>
      </c>
      <c r="AS251" s="8">
        <f t="shared" si="132"/>
        <v>0</v>
      </c>
      <c r="AT251" s="8">
        <f t="shared" si="132"/>
        <v>1105821.43</v>
      </c>
      <c r="AU251" s="8">
        <f t="shared" si="132"/>
        <v>312500</v>
      </c>
      <c r="AV251" s="8">
        <f t="shared" si="132"/>
        <v>162600</v>
      </c>
      <c r="AW251" s="8">
        <f t="shared" si="132"/>
        <v>0</v>
      </c>
      <c r="AX251" s="8">
        <f t="shared" si="132"/>
        <v>0</v>
      </c>
      <c r="AY251" s="8">
        <f t="shared" si="132"/>
        <v>306900</v>
      </c>
      <c r="AZ251" s="8">
        <f t="shared" si="132"/>
        <v>0</v>
      </c>
      <c r="BA251" s="8">
        <f t="shared" si="132"/>
        <v>0</v>
      </c>
      <c r="BB251" s="8">
        <f t="shared" si="132"/>
        <v>0</v>
      </c>
      <c r="BC251" s="8">
        <f t="shared" si="132"/>
        <v>0</v>
      </c>
      <c r="BD251" s="8">
        <f t="shared" si="132"/>
        <v>3005000</v>
      </c>
      <c r="BE251" s="8">
        <f t="shared" si="132"/>
        <v>0</v>
      </c>
      <c r="BF251" s="8">
        <f t="shared" si="132"/>
        <v>0</v>
      </c>
      <c r="BG251" s="8">
        <f t="shared" si="132"/>
        <v>0</v>
      </c>
      <c r="BH251" s="8">
        <f t="shared" si="132"/>
        <v>0</v>
      </c>
      <c r="BI251" s="8">
        <f t="shared" si="132"/>
        <v>0</v>
      </c>
      <c r="BJ251" s="8">
        <f t="shared" si="132"/>
        <v>0</v>
      </c>
      <c r="BK251" s="8">
        <f t="shared" si="132"/>
        <v>0</v>
      </c>
      <c r="BL251" s="8">
        <f t="shared" si="132"/>
        <v>0</v>
      </c>
      <c r="BM251" s="8">
        <f t="shared" si="132"/>
        <v>0</v>
      </c>
      <c r="BN251" s="8">
        <f t="shared" si="132"/>
        <v>0</v>
      </c>
      <c r="BO251" s="8">
        <f t="shared" si="132"/>
        <v>0</v>
      </c>
      <c r="BP251" s="8">
        <f t="shared" ref="BP251:CQ251" si="133">BP11+BP30+BP47+BP64+BP81+BP99+BP116+BP133+BP150</f>
        <v>0</v>
      </c>
      <c r="BQ251" s="8">
        <f t="shared" si="133"/>
        <v>0</v>
      </c>
      <c r="BR251" s="8">
        <f t="shared" si="133"/>
        <v>0</v>
      </c>
      <c r="BS251" s="8">
        <f t="shared" si="133"/>
        <v>0</v>
      </c>
      <c r="BT251" s="8">
        <f t="shared" si="133"/>
        <v>0</v>
      </c>
      <c r="BU251" s="8">
        <f t="shared" si="133"/>
        <v>0</v>
      </c>
      <c r="BV251" s="8">
        <f t="shared" si="133"/>
        <v>11000</v>
      </c>
      <c r="BW251" s="8">
        <f t="shared" si="133"/>
        <v>0</v>
      </c>
      <c r="BX251" s="8">
        <f t="shared" si="133"/>
        <v>0</v>
      </c>
      <c r="BY251" s="8">
        <f t="shared" si="133"/>
        <v>0</v>
      </c>
      <c r="BZ251" s="8">
        <f t="shared" si="133"/>
        <v>0</v>
      </c>
      <c r="CA251" s="8">
        <f t="shared" si="133"/>
        <v>0</v>
      </c>
      <c r="CB251" s="8">
        <f t="shared" si="133"/>
        <v>0</v>
      </c>
      <c r="CC251" s="8">
        <f t="shared" si="133"/>
        <v>0</v>
      </c>
      <c r="CD251" s="8">
        <f t="shared" si="133"/>
        <v>0</v>
      </c>
      <c r="CE251" s="8">
        <f t="shared" si="133"/>
        <v>0</v>
      </c>
      <c r="CF251" s="8">
        <f t="shared" si="133"/>
        <v>0</v>
      </c>
      <c r="CG251" s="8">
        <f t="shared" si="133"/>
        <v>0</v>
      </c>
      <c r="CH251" s="8">
        <f t="shared" si="133"/>
        <v>0</v>
      </c>
      <c r="CI251" s="8">
        <f t="shared" si="133"/>
        <v>0</v>
      </c>
      <c r="CJ251" s="8">
        <f t="shared" si="133"/>
        <v>0</v>
      </c>
      <c r="CK251" s="8">
        <f t="shared" si="133"/>
        <v>0</v>
      </c>
      <c r="CL251" s="8">
        <f t="shared" si="133"/>
        <v>0</v>
      </c>
      <c r="CM251" s="8">
        <f t="shared" si="133"/>
        <v>0</v>
      </c>
      <c r="CN251" s="8">
        <f t="shared" si="133"/>
        <v>0</v>
      </c>
      <c r="CO251" s="8">
        <f t="shared" si="133"/>
        <v>0</v>
      </c>
      <c r="CP251" s="8">
        <f t="shared" si="133"/>
        <v>0</v>
      </c>
      <c r="CQ251" s="8">
        <f t="shared" si="133"/>
        <v>193448825.09999999</v>
      </c>
      <c r="CR251" s="8" t="s">
        <v>302</v>
      </c>
    </row>
    <row r="252" spans="1:100" ht="13.5" x14ac:dyDescent="0.25">
      <c r="A252" s="7" t="s">
        <v>304</v>
      </c>
      <c r="B252" s="8" t="s">
        <v>305</v>
      </c>
      <c r="C252" s="8">
        <f t="shared" si="118"/>
        <v>19180892.98</v>
      </c>
      <c r="D252" s="8">
        <f t="shared" ref="D252:BO252" si="134">D12+D31+D48+D65+D82+D100+D117+D134+D151</f>
        <v>0</v>
      </c>
      <c r="E252" s="8">
        <f t="shared" si="134"/>
        <v>469450</v>
      </c>
      <c r="F252" s="8">
        <f t="shared" si="134"/>
        <v>0</v>
      </c>
      <c r="G252" s="8">
        <f t="shared" si="134"/>
        <v>81000</v>
      </c>
      <c r="H252" s="8">
        <f t="shared" si="134"/>
        <v>527000</v>
      </c>
      <c r="I252" s="8">
        <f t="shared" si="134"/>
        <v>0</v>
      </c>
      <c r="J252" s="8">
        <f t="shared" si="134"/>
        <v>0</v>
      </c>
      <c r="K252" s="8">
        <f t="shared" si="134"/>
        <v>0</v>
      </c>
      <c r="L252" s="8">
        <f t="shared" si="134"/>
        <v>80000</v>
      </c>
      <c r="M252" s="8">
        <f t="shared" si="134"/>
        <v>0</v>
      </c>
      <c r="N252" s="8">
        <f t="shared" si="134"/>
        <v>10000</v>
      </c>
      <c r="O252" s="8">
        <f t="shared" si="134"/>
        <v>11000</v>
      </c>
      <c r="P252" s="8">
        <f t="shared" si="134"/>
        <v>1006200</v>
      </c>
      <c r="Q252" s="8">
        <f t="shared" si="134"/>
        <v>0</v>
      </c>
      <c r="R252" s="8">
        <f t="shared" si="134"/>
        <v>15000</v>
      </c>
      <c r="S252" s="8">
        <f t="shared" si="134"/>
        <v>10000</v>
      </c>
      <c r="T252" s="8">
        <f t="shared" si="134"/>
        <v>1294300</v>
      </c>
      <c r="U252" s="8">
        <f t="shared" si="134"/>
        <v>159500</v>
      </c>
      <c r="V252" s="8">
        <f t="shared" si="134"/>
        <v>0</v>
      </c>
      <c r="W252" s="8">
        <f t="shared" si="134"/>
        <v>0</v>
      </c>
      <c r="X252" s="8">
        <f t="shared" si="134"/>
        <v>0</v>
      </c>
      <c r="Y252" s="8">
        <f t="shared" si="134"/>
        <v>0</v>
      </c>
      <c r="Z252" s="8">
        <f t="shared" si="134"/>
        <v>618500</v>
      </c>
      <c r="AA252" s="8">
        <f t="shared" si="134"/>
        <v>30000</v>
      </c>
      <c r="AB252" s="8">
        <f t="shared" si="134"/>
        <v>0</v>
      </c>
      <c r="AC252" s="8">
        <f t="shared" si="134"/>
        <v>572650</v>
      </c>
      <c r="AD252" s="8">
        <f t="shared" si="134"/>
        <v>126000</v>
      </c>
      <c r="AE252" s="8">
        <f t="shared" si="134"/>
        <v>20000</v>
      </c>
      <c r="AF252" s="8">
        <f t="shared" si="134"/>
        <v>0</v>
      </c>
      <c r="AG252" s="8">
        <f t="shared" si="134"/>
        <v>114500</v>
      </c>
      <c r="AH252" s="8">
        <f t="shared" si="134"/>
        <v>0</v>
      </c>
      <c r="AI252" s="8">
        <f t="shared" si="134"/>
        <v>0</v>
      </c>
      <c r="AJ252" s="8">
        <f t="shared" si="134"/>
        <v>0</v>
      </c>
      <c r="AK252" s="8">
        <f t="shared" si="134"/>
        <v>10000</v>
      </c>
      <c r="AL252" s="8">
        <f t="shared" si="134"/>
        <v>0</v>
      </c>
      <c r="AM252" s="8">
        <f t="shared" si="134"/>
        <v>10000</v>
      </c>
      <c r="AN252" s="8">
        <f t="shared" si="134"/>
        <v>37131285.709999993</v>
      </c>
      <c r="AO252" s="8">
        <f t="shared" si="134"/>
        <v>0</v>
      </c>
      <c r="AP252" s="8">
        <f t="shared" si="134"/>
        <v>0</v>
      </c>
      <c r="AQ252" s="8">
        <f t="shared" si="134"/>
        <v>0</v>
      </c>
      <c r="AR252" s="8">
        <f t="shared" si="134"/>
        <v>0</v>
      </c>
      <c r="AS252" s="8">
        <f t="shared" si="134"/>
        <v>0</v>
      </c>
      <c r="AT252" s="8">
        <f t="shared" si="134"/>
        <v>913300</v>
      </c>
      <c r="AU252" s="8">
        <f t="shared" si="134"/>
        <v>193000</v>
      </c>
      <c r="AV252" s="8">
        <f t="shared" si="134"/>
        <v>672350</v>
      </c>
      <c r="AW252" s="8">
        <f t="shared" si="134"/>
        <v>703484.30999999994</v>
      </c>
      <c r="AX252" s="8">
        <f t="shared" si="134"/>
        <v>0</v>
      </c>
      <c r="AY252" s="8">
        <f t="shared" si="134"/>
        <v>30000</v>
      </c>
      <c r="AZ252" s="8">
        <f t="shared" si="134"/>
        <v>12000</v>
      </c>
      <c r="BA252" s="8">
        <f t="shared" si="134"/>
        <v>7500</v>
      </c>
      <c r="BB252" s="8">
        <f t="shared" si="134"/>
        <v>10000</v>
      </c>
      <c r="BC252" s="8">
        <f t="shared" si="134"/>
        <v>0</v>
      </c>
      <c r="BD252" s="8">
        <f t="shared" si="134"/>
        <v>12200</v>
      </c>
      <c r="BE252" s="8">
        <f t="shared" si="134"/>
        <v>0</v>
      </c>
      <c r="BF252" s="8">
        <f t="shared" si="134"/>
        <v>0</v>
      </c>
      <c r="BG252" s="8">
        <f t="shared" si="134"/>
        <v>122653010.04999998</v>
      </c>
      <c r="BH252" s="8">
        <f t="shared" si="134"/>
        <v>8000000</v>
      </c>
      <c r="BI252" s="8">
        <f t="shared" si="134"/>
        <v>0</v>
      </c>
      <c r="BJ252" s="8">
        <f t="shared" si="134"/>
        <v>0</v>
      </c>
      <c r="BK252" s="8">
        <f t="shared" si="134"/>
        <v>0</v>
      </c>
      <c r="BL252" s="8">
        <f t="shared" si="134"/>
        <v>0</v>
      </c>
      <c r="BM252" s="8">
        <f t="shared" si="134"/>
        <v>0</v>
      </c>
      <c r="BN252" s="8">
        <f t="shared" si="134"/>
        <v>0</v>
      </c>
      <c r="BO252" s="8">
        <f t="shared" si="134"/>
        <v>0</v>
      </c>
      <c r="BP252" s="8">
        <f t="shared" ref="BP252:CQ252" si="135">BP12+BP31+BP48+BP65+BP82+BP100+BP117+BP134+BP151</f>
        <v>0</v>
      </c>
      <c r="BQ252" s="8">
        <f t="shared" si="135"/>
        <v>0</v>
      </c>
      <c r="BR252" s="8">
        <f t="shared" si="135"/>
        <v>0</v>
      </c>
      <c r="BS252" s="8">
        <f t="shared" si="135"/>
        <v>0</v>
      </c>
      <c r="BT252" s="8">
        <f t="shared" si="135"/>
        <v>0</v>
      </c>
      <c r="BU252" s="8">
        <f t="shared" si="135"/>
        <v>0</v>
      </c>
      <c r="BV252" s="8">
        <f t="shared" si="135"/>
        <v>0</v>
      </c>
      <c r="BW252" s="8">
        <f t="shared" si="135"/>
        <v>0</v>
      </c>
      <c r="BX252" s="8">
        <f t="shared" si="135"/>
        <v>0</v>
      </c>
      <c r="BY252" s="8">
        <f t="shared" si="135"/>
        <v>0</v>
      </c>
      <c r="BZ252" s="8">
        <f t="shared" si="135"/>
        <v>0</v>
      </c>
      <c r="CA252" s="8">
        <f t="shared" si="135"/>
        <v>0</v>
      </c>
      <c r="CB252" s="8">
        <f t="shared" si="135"/>
        <v>0</v>
      </c>
      <c r="CC252" s="8">
        <f t="shared" si="135"/>
        <v>0</v>
      </c>
      <c r="CD252" s="8">
        <f t="shared" si="135"/>
        <v>0</v>
      </c>
      <c r="CE252" s="8">
        <f t="shared" si="135"/>
        <v>0</v>
      </c>
      <c r="CF252" s="8">
        <f t="shared" si="135"/>
        <v>0</v>
      </c>
      <c r="CG252" s="8">
        <f t="shared" si="135"/>
        <v>0</v>
      </c>
      <c r="CH252" s="8">
        <f t="shared" si="135"/>
        <v>0</v>
      </c>
      <c r="CI252" s="8">
        <f t="shared" si="135"/>
        <v>0</v>
      </c>
      <c r="CJ252" s="8">
        <f t="shared" si="135"/>
        <v>0</v>
      </c>
      <c r="CK252" s="8">
        <f t="shared" si="135"/>
        <v>0</v>
      </c>
      <c r="CL252" s="8">
        <f t="shared" si="135"/>
        <v>0</v>
      </c>
      <c r="CM252" s="8">
        <f t="shared" si="135"/>
        <v>0</v>
      </c>
      <c r="CN252" s="8">
        <f t="shared" si="135"/>
        <v>0</v>
      </c>
      <c r="CO252" s="8">
        <f t="shared" si="135"/>
        <v>0</v>
      </c>
      <c r="CP252" s="8">
        <f t="shared" si="135"/>
        <v>0</v>
      </c>
      <c r="CQ252" s="8">
        <f t="shared" si="135"/>
        <v>194684123.05000001</v>
      </c>
      <c r="CR252" s="8" t="s">
        <v>304</v>
      </c>
    </row>
    <row r="253" spans="1:100" ht="13.5" x14ac:dyDescent="0.25">
      <c r="A253" s="7" t="s">
        <v>306</v>
      </c>
      <c r="B253" s="8" t="s">
        <v>307</v>
      </c>
      <c r="C253" s="8">
        <f t="shared" si="118"/>
        <v>11219954.969999999</v>
      </c>
      <c r="D253" s="8">
        <f t="shared" ref="D253:BO253" si="136">D13+D32+D49+D66+D83+D101+D118+D135+D152</f>
        <v>141909252.75999999</v>
      </c>
      <c r="E253" s="8">
        <f t="shared" si="136"/>
        <v>95000</v>
      </c>
      <c r="F253" s="8">
        <f t="shared" si="136"/>
        <v>0</v>
      </c>
      <c r="G253" s="8">
        <f t="shared" si="136"/>
        <v>0</v>
      </c>
      <c r="H253" s="8">
        <f t="shared" si="136"/>
        <v>30000</v>
      </c>
      <c r="I253" s="8">
        <f t="shared" si="136"/>
        <v>0</v>
      </c>
      <c r="J253" s="8">
        <f t="shared" si="136"/>
        <v>0</v>
      </c>
      <c r="K253" s="8">
        <f t="shared" si="136"/>
        <v>0</v>
      </c>
      <c r="L253" s="8">
        <f t="shared" si="136"/>
        <v>35000</v>
      </c>
      <c r="M253" s="8">
        <f t="shared" si="136"/>
        <v>0</v>
      </c>
      <c r="N253" s="8">
        <f t="shared" si="136"/>
        <v>0</v>
      </c>
      <c r="O253" s="8">
        <f t="shared" si="136"/>
        <v>0</v>
      </c>
      <c r="P253" s="8">
        <f t="shared" si="136"/>
        <v>11800</v>
      </c>
      <c r="Q253" s="8">
        <f t="shared" si="136"/>
        <v>0</v>
      </c>
      <c r="R253" s="8">
        <f t="shared" si="136"/>
        <v>0</v>
      </c>
      <c r="S253" s="8">
        <f t="shared" si="136"/>
        <v>0</v>
      </c>
      <c r="T253" s="8">
        <f t="shared" si="136"/>
        <v>182000</v>
      </c>
      <c r="U253" s="8">
        <f t="shared" si="136"/>
        <v>0</v>
      </c>
      <c r="V253" s="8">
        <f t="shared" si="136"/>
        <v>0</v>
      </c>
      <c r="W253" s="8">
        <f t="shared" si="136"/>
        <v>0</v>
      </c>
      <c r="X253" s="8">
        <f t="shared" si="136"/>
        <v>39118800.920000002</v>
      </c>
      <c r="Y253" s="8">
        <f t="shared" si="136"/>
        <v>93059546.579999998</v>
      </c>
      <c r="Z253" s="8">
        <f t="shared" si="136"/>
        <v>0</v>
      </c>
      <c r="AA253" s="8">
        <f t="shared" si="136"/>
        <v>0</v>
      </c>
      <c r="AB253" s="8">
        <f t="shared" si="136"/>
        <v>0</v>
      </c>
      <c r="AC253" s="8">
        <f t="shared" si="136"/>
        <v>0</v>
      </c>
      <c r="AD253" s="8">
        <f t="shared" si="136"/>
        <v>0</v>
      </c>
      <c r="AE253" s="8">
        <f t="shared" si="136"/>
        <v>1818500</v>
      </c>
      <c r="AF253" s="8">
        <f t="shared" si="136"/>
        <v>0</v>
      </c>
      <c r="AG253" s="8">
        <f t="shared" si="136"/>
        <v>0</v>
      </c>
      <c r="AH253" s="8">
        <f t="shared" si="136"/>
        <v>0</v>
      </c>
      <c r="AI253" s="8">
        <f t="shared" si="136"/>
        <v>3662357.13</v>
      </c>
      <c r="AJ253" s="8">
        <f t="shared" si="136"/>
        <v>0</v>
      </c>
      <c r="AK253" s="8">
        <f t="shared" si="136"/>
        <v>0</v>
      </c>
      <c r="AL253" s="8">
        <f t="shared" si="136"/>
        <v>0</v>
      </c>
      <c r="AM253" s="8">
        <f t="shared" si="136"/>
        <v>0</v>
      </c>
      <c r="AN253" s="8">
        <f t="shared" si="136"/>
        <v>0</v>
      </c>
      <c r="AO253" s="8">
        <f t="shared" si="136"/>
        <v>0</v>
      </c>
      <c r="AP253" s="8">
        <f t="shared" si="136"/>
        <v>0</v>
      </c>
      <c r="AQ253" s="8">
        <f t="shared" si="136"/>
        <v>0</v>
      </c>
      <c r="AR253" s="8">
        <f t="shared" si="136"/>
        <v>0</v>
      </c>
      <c r="AS253" s="8">
        <f t="shared" si="136"/>
        <v>0</v>
      </c>
      <c r="AT253" s="8">
        <f t="shared" si="136"/>
        <v>415500</v>
      </c>
      <c r="AU253" s="8">
        <f t="shared" si="136"/>
        <v>24000</v>
      </c>
      <c r="AV253" s="8">
        <f t="shared" si="136"/>
        <v>51200</v>
      </c>
      <c r="AW253" s="8">
        <f t="shared" si="136"/>
        <v>0</v>
      </c>
      <c r="AX253" s="8">
        <f t="shared" si="136"/>
        <v>0</v>
      </c>
      <c r="AY253" s="8">
        <f t="shared" si="136"/>
        <v>160000</v>
      </c>
      <c r="AZ253" s="8">
        <f t="shared" si="136"/>
        <v>0</v>
      </c>
      <c r="BA253" s="8">
        <f t="shared" si="136"/>
        <v>0</v>
      </c>
      <c r="BB253" s="8">
        <f t="shared" si="136"/>
        <v>7500</v>
      </c>
      <c r="BC253" s="8">
        <f t="shared" si="136"/>
        <v>0</v>
      </c>
      <c r="BD253" s="8">
        <f t="shared" si="136"/>
        <v>2295000</v>
      </c>
      <c r="BE253" s="8">
        <f t="shared" si="136"/>
        <v>0</v>
      </c>
      <c r="BF253" s="8">
        <f t="shared" si="136"/>
        <v>0</v>
      </c>
      <c r="BG253" s="8">
        <f t="shared" si="136"/>
        <v>0</v>
      </c>
      <c r="BH253" s="8">
        <f t="shared" si="136"/>
        <v>0</v>
      </c>
      <c r="BI253" s="8">
        <f t="shared" si="136"/>
        <v>0</v>
      </c>
      <c r="BJ253" s="8">
        <f t="shared" si="136"/>
        <v>0</v>
      </c>
      <c r="BK253" s="8">
        <f t="shared" si="136"/>
        <v>0</v>
      </c>
      <c r="BL253" s="8">
        <f t="shared" si="136"/>
        <v>0</v>
      </c>
      <c r="BM253" s="8">
        <f t="shared" si="136"/>
        <v>0</v>
      </c>
      <c r="BN253" s="8">
        <f t="shared" si="136"/>
        <v>0</v>
      </c>
      <c r="BO253" s="8">
        <f t="shared" si="136"/>
        <v>0</v>
      </c>
      <c r="BP253" s="8">
        <f t="shared" ref="BP253:CQ253" si="137">BP13+BP32+BP49+BP66+BP83+BP101+BP118+BP135+BP152</f>
        <v>0</v>
      </c>
      <c r="BQ253" s="8">
        <f t="shared" si="137"/>
        <v>0</v>
      </c>
      <c r="BR253" s="8">
        <f t="shared" si="137"/>
        <v>0</v>
      </c>
      <c r="BS253" s="8">
        <f t="shared" si="137"/>
        <v>0</v>
      </c>
      <c r="BT253" s="8">
        <f t="shared" si="137"/>
        <v>0</v>
      </c>
      <c r="BU253" s="8">
        <f t="shared" si="137"/>
        <v>0</v>
      </c>
      <c r="BV253" s="8">
        <f t="shared" si="137"/>
        <v>0</v>
      </c>
      <c r="BW253" s="8">
        <f t="shared" si="137"/>
        <v>0</v>
      </c>
      <c r="BX253" s="8">
        <f t="shared" si="137"/>
        <v>0</v>
      </c>
      <c r="BY253" s="8">
        <f t="shared" si="137"/>
        <v>0</v>
      </c>
      <c r="BZ253" s="8">
        <f t="shared" si="137"/>
        <v>0</v>
      </c>
      <c r="CA253" s="8">
        <f t="shared" si="137"/>
        <v>0</v>
      </c>
      <c r="CB253" s="8">
        <f t="shared" si="137"/>
        <v>0</v>
      </c>
      <c r="CC253" s="8">
        <f t="shared" si="137"/>
        <v>0</v>
      </c>
      <c r="CD253" s="8">
        <f t="shared" si="137"/>
        <v>0</v>
      </c>
      <c r="CE253" s="8">
        <f t="shared" si="137"/>
        <v>0</v>
      </c>
      <c r="CF253" s="8">
        <f t="shared" si="137"/>
        <v>0</v>
      </c>
      <c r="CG253" s="8">
        <f t="shared" si="137"/>
        <v>0</v>
      </c>
      <c r="CH253" s="8">
        <f t="shared" si="137"/>
        <v>0</v>
      </c>
      <c r="CI253" s="8">
        <f t="shared" si="137"/>
        <v>0</v>
      </c>
      <c r="CJ253" s="8">
        <f t="shared" si="137"/>
        <v>0</v>
      </c>
      <c r="CK253" s="8">
        <f t="shared" si="137"/>
        <v>0</v>
      </c>
      <c r="CL253" s="8">
        <f t="shared" si="137"/>
        <v>0</v>
      </c>
      <c r="CM253" s="8">
        <f t="shared" si="137"/>
        <v>0</v>
      </c>
      <c r="CN253" s="8">
        <f t="shared" si="137"/>
        <v>0</v>
      </c>
      <c r="CO253" s="8">
        <f t="shared" si="137"/>
        <v>0</v>
      </c>
      <c r="CP253" s="8">
        <f t="shared" si="137"/>
        <v>0</v>
      </c>
      <c r="CQ253" s="8">
        <f t="shared" si="137"/>
        <v>294095412.35999995</v>
      </c>
      <c r="CR253" s="8" t="s">
        <v>306</v>
      </c>
    </row>
    <row r="254" spans="1:100" ht="13.5" x14ac:dyDescent="0.25">
      <c r="A254" s="7" t="s">
        <v>308</v>
      </c>
      <c r="B254" s="8" t="s">
        <v>309</v>
      </c>
      <c r="C254" s="8">
        <f t="shared" si="118"/>
        <v>44125941.929999992</v>
      </c>
      <c r="D254" s="8">
        <f t="shared" ref="D254:BO254" si="138">D14+D33+D50+D67+D84+D102+D119+D136+D153</f>
        <v>0</v>
      </c>
      <c r="E254" s="8">
        <f t="shared" si="138"/>
        <v>0</v>
      </c>
      <c r="F254" s="8">
        <f t="shared" si="138"/>
        <v>0</v>
      </c>
      <c r="G254" s="8">
        <f t="shared" si="138"/>
        <v>0</v>
      </c>
      <c r="H254" s="8">
        <f t="shared" si="138"/>
        <v>0</v>
      </c>
      <c r="I254" s="8">
        <f t="shared" si="138"/>
        <v>0</v>
      </c>
      <c r="J254" s="8">
        <f t="shared" si="138"/>
        <v>0</v>
      </c>
      <c r="K254" s="8">
        <f t="shared" si="138"/>
        <v>0</v>
      </c>
      <c r="L254" s="8">
        <f t="shared" si="138"/>
        <v>18500</v>
      </c>
      <c r="M254" s="8">
        <f t="shared" si="138"/>
        <v>0</v>
      </c>
      <c r="N254" s="8">
        <f t="shared" si="138"/>
        <v>0</v>
      </c>
      <c r="O254" s="8">
        <f t="shared" si="138"/>
        <v>0</v>
      </c>
      <c r="P254" s="8">
        <f t="shared" si="138"/>
        <v>116140</v>
      </c>
      <c r="Q254" s="8">
        <f t="shared" si="138"/>
        <v>0</v>
      </c>
      <c r="R254" s="8">
        <f t="shared" si="138"/>
        <v>0</v>
      </c>
      <c r="S254" s="8">
        <f t="shared" si="138"/>
        <v>0</v>
      </c>
      <c r="T254" s="8">
        <f t="shared" si="138"/>
        <v>1500</v>
      </c>
      <c r="U254" s="8">
        <f t="shared" si="138"/>
        <v>0</v>
      </c>
      <c r="V254" s="8">
        <f t="shared" si="138"/>
        <v>7505940</v>
      </c>
      <c r="W254" s="8">
        <f t="shared" si="138"/>
        <v>0</v>
      </c>
      <c r="X254" s="8">
        <f t="shared" si="138"/>
        <v>0</v>
      </c>
      <c r="Y254" s="8">
        <f t="shared" si="138"/>
        <v>0</v>
      </c>
      <c r="Z254" s="8">
        <f t="shared" si="138"/>
        <v>0</v>
      </c>
      <c r="AA254" s="8">
        <f t="shared" si="138"/>
        <v>0</v>
      </c>
      <c r="AB254" s="8">
        <f t="shared" si="138"/>
        <v>0</v>
      </c>
      <c r="AC254" s="8">
        <f t="shared" si="138"/>
        <v>0</v>
      </c>
      <c r="AD254" s="8">
        <f t="shared" si="138"/>
        <v>0</v>
      </c>
      <c r="AE254" s="8">
        <f t="shared" si="138"/>
        <v>0</v>
      </c>
      <c r="AF254" s="8">
        <f t="shared" si="138"/>
        <v>0</v>
      </c>
      <c r="AG254" s="8">
        <f t="shared" si="138"/>
        <v>0</v>
      </c>
      <c r="AH254" s="8">
        <f t="shared" si="138"/>
        <v>0</v>
      </c>
      <c r="AI254" s="8">
        <f t="shared" si="138"/>
        <v>0</v>
      </c>
      <c r="AJ254" s="8">
        <f t="shared" si="138"/>
        <v>0</v>
      </c>
      <c r="AK254" s="8">
        <f t="shared" si="138"/>
        <v>422000</v>
      </c>
      <c r="AL254" s="8">
        <f t="shared" si="138"/>
        <v>0</v>
      </c>
      <c r="AM254" s="8">
        <f t="shared" si="138"/>
        <v>0</v>
      </c>
      <c r="AN254" s="8">
        <f t="shared" si="138"/>
        <v>0</v>
      </c>
      <c r="AO254" s="8">
        <f t="shared" si="138"/>
        <v>0</v>
      </c>
      <c r="AP254" s="8">
        <f t="shared" si="138"/>
        <v>0</v>
      </c>
      <c r="AQ254" s="8">
        <f t="shared" si="138"/>
        <v>0</v>
      </c>
      <c r="AR254" s="8">
        <f t="shared" si="138"/>
        <v>0</v>
      </c>
      <c r="AS254" s="8">
        <f t="shared" si="138"/>
        <v>0</v>
      </c>
      <c r="AT254" s="8">
        <f t="shared" si="138"/>
        <v>92400</v>
      </c>
      <c r="AU254" s="8">
        <f t="shared" si="138"/>
        <v>335000</v>
      </c>
      <c r="AV254" s="8">
        <f t="shared" si="138"/>
        <v>274500</v>
      </c>
      <c r="AW254" s="8">
        <f t="shared" si="138"/>
        <v>0</v>
      </c>
      <c r="AX254" s="8">
        <f t="shared" si="138"/>
        <v>0</v>
      </c>
      <c r="AY254" s="8">
        <f t="shared" si="138"/>
        <v>1265260</v>
      </c>
      <c r="AZ254" s="8">
        <f t="shared" si="138"/>
        <v>0</v>
      </c>
      <c r="BA254" s="8">
        <f t="shared" si="138"/>
        <v>68571.429999999993</v>
      </c>
      <c r="BB254" s="8">
        <f t="shared" si="138"/>
        <v>0</v>
      </c>
      <c r="BC254" s="8">
        <f t="shared" si="138"/>
        <v>0</v>
      </c>
      <c r="BD254" s="8">
        <f t="shared" si="138"/>
        <v>0</v>
      </c>
      <c r="BE254" s="8">
        <f t="shared" si="138"/>
        <v>0</v>
      </c>
      <c r="BF254" s="8">
        <f t="shared" si="138"/>
        <v>0</v>
      </c>
      <c r="BG254" s="8">
        <f t="shared" si="138"/>
        <v>0</v>
      </c>
      <c r="BH254" s="8">
        <f t="shared" si="138"/>
        <v>0</v>
      </c>
      <c r="BI254" s="8">
        <f t="shared" si="138"/>
        <v>0</v>
      </c>
      <c r="BJ254" s="8">
        <f t="shared" si="138"/>
        <v>0</v>
      </c>
      <c r="BK254" s="8">
        <f t="shared" si="138"/>
        <v>0</v>
      </c>
      <c r="BL254" s="8">
        <f t="shared" si="138"/>
        <v>0</v>
      </c>
      <c r="BM254" s="8">
        <f t="shared" si="138"/>
        <v>0</v>
      </c>
      <c r="BN254" s="8">
        <f t="shared" si="138"/>
        <v>0</v>
      </c>
      <c r="BO254" s="8">
        <f t="shared" si="138"/>
        <v>0</v>
      </c>
      <c r="BP254" s="8">
        <f t="shared" ref="BP254:CQ254" si="139">BP14+BP33+BP50+BP67+BP84+BP102+BP119+BP136+BP153</f>
        <v>0</v>
      </c>
      <c r="BQ254" s="8">
        <f t="shared" si="139"/>
        <v>0</v>
      </c>
      <c r="BR254" s="8">
        <f t="shared" si="139"/>
        <v>168672501.18000001</v>
      </c>
      <c r="BS254" s="8">
        <f t="shared" si="139"/>
        <v>0</v>
      </c>
      <c r="BT254" s="8">
        <f t="shared" si="139"/>
        <v>0</v>
      </c>
      <c r="BU254" s="8">
        <f t="shared" si="139"/>
        <v>0</v>
      </c>
      <c r="BV254" s="8">
        <f t="shared" si="139"/>
        <v>0</v>
      </c>
      <c r="BW254" s="8">
        <f t="shared" si="139"/>
        <v>0</v>
      </c>
      <c r="BX254" s="8">
        <f t="shared" si="139"/>
        <v>0</v>
      </c>
      <c r="BY254" s="8">
        <f t="shared" si="139"/>
        <v>0</v>
      </c>
      <c r="BZ254" s="8">
        <f t="shared" si="139"/>
        <v>0</v>
      </c>
      <c r="CA254" s="8">
        <f t="shared" si="139"/>
        <v>0</v>
      </c>
      <c r="CB254" s="8">
        <f t="shared" si="139"/>
        <v>0</v>
      </c>
      <c r="CC254" s="8">
        <f t="shared" si="139"/>
        <v>0</v>
      </c>
      <c r="CD254" s="8">
        <f t="shared" si="139"/>
        <v>0</v>
      </c>
      <c r="CE254" s="8">
        <f t="shared" si="139"/>
        <v>0</v>
      </c>
      <c r="CF254" s="8">
        <f t="shared" si="139"/>
        <v>0</v>
      </c>
      <c r="CG254" s="8">
        <f t="shared" si="139"/>
        <v>0</v>
      </c>
      <c r="CH254" s="8">
        <f t="shared" si="139"/>
        <v>0</v>
      </c>
      <c r="CI254" s="8">
        <f t="shared" si="139"/>
        <v>0</v>
      </c>
      <c r="CJ254" s="8">
        <f t="shared" si="139"/>
        <v>0</v>
      </c>
      <c r="CK254" s="8">
        <f t="shared" si="139"/>
        <v>0</v>
      </c>
      <c r="CL254" s="8">
        <f t="shared" si="139"/>
        <v>0</v>
      </c>
      <c r="CM254" s="8">
        <f t="shared" si="139"/>
        <v>0</v>
      </c>
      <c r="CN254" s="8">
        <f t="shared" si="139"/>
        <v>0</v>
      </c>
      <c r="CO254" s="8">
        <f t="shared" si="139"/>
        <v>0</v>
      </c>
      <c r="CP254" s="8">
        <f t="shared" si="139"/>
        <v>0</v>
      </c>
      <c r="CQ254" s="8">
        <f t="shared" si="139"/>
        <v>222898254.53999999</v>
      </c>
      <c r="CR254" s="8" t="s">
        <v>308</v>
      </c>
    </row>
    <row r="255" spans="1:100" ht="13.5" x14ac:dyDescent="0.25">
      <c r="A255" s="7" t="s">
        <v>310</v>
      </c>
      <c r="B255" s="8" t="s">
        <v>311</v>
      </c>
      <c r="C255" s="8">
        <f t="shared" si="118"/>
        <v>18747647.150000002</v>
      </c>
      <c r="D255" s="8">
        <f t="shared" ref="D255:BO255" si="140">D15+D34+D51+D68+D85+D103+D120+D137+D154</f>
        <v>0</v>
      </c>
      <c r="E255" s="8">
        <f t="shared" si="140"/>
        <v>0</v>
      </c>
      <c r="F255" s="8">
        <f t="shared" si="140"/>
        <v>0</v>
      </c>
      <c r="G255" s="8">
        <f t="shared" si="140"/>
        <v>5000</v>
      </c>
      <c r="H255" s="8">
        <f t="shared" si="140"/>
        <v>15000</v>
      </c>
      <c r="I255" s="8">
        <f t="shared" si="140"/>
        <v>0</v>
      </c>
      <c r="J255" s="8">
        <f t="shared" si="140"/>
        <v>0</v>
      </c>
      <c r="K255" s="8">
        <f t="shared" si="140"/>
        <v>5000</v>
      </c>
      <c r="L255" s="8">
        <f t="shared" si="140"/>
        <v>58000</v>
      </c>
      <c r="M255" s="8">
        <f t="shared" si="140"/>
        <v>0</v>
      </c>
      <c r="N255" s="8">
        <f t="shared" si="140"/>
        <v>0</v>
      </c>
      <c r="O255" s="8">
        <f t="shared" si="140"/>
        <v>0</v>
      </c>
      <c r="P255" s="8">
        <f t="shared" si="140"/>
        <v>121650</v>
      </c>
      <c r="Q255" s="8">
        <f t="shared" si="140"/>
        <v>0</v>
      </c>
      <c r="R255" s="8">
        <f t="shared" si="140"/>
        <v>0</v>
      </c>
      <c r="S255" s="8">
        <f t="shared" si="140"/>
        <v>0</v>
      </c>
      <c r="T255" s="8">
        <f t="shared" si="140"/>
        <v>19950</v>
      </c>
      <c r="U255" s="8">
        <f t="shared" si="140"/>
        <v>0</v>
      </c>
      <c r="V255" s="8">
        <f t="shared" si="140"/>
        <v>0</v>
      </c>
      <c r="W255" s="8">
        <f t="shared" si="140"/>
        <v>0</v>
      </c>
      <c r="X255" s="8">
        <f t="shared" si="140"/>
        <v>0</v>
      </c>
      <c r="Y255" s="8">
        <f t="shared" si="140"/>
        <v>0</v>
      </c>
      <c r="Z255" s="8">
        <f t="shared" si="140"/>
        <v>1920000</v>
      </c>
      <c r="AA255" s="8">
        <f t="shared" si="140"/>
        <v>0</v>
      </c>
      <c r="AB255" s="8">
        <f t="shared" si="140"/>
        <v>0</v>
      </c>
      <c r="AC255" s="8">
        <f t="shared" si="140"/>
        <v>32000</v>
      </c>
      <c r="AD255" s="8">
        <f t="shared" si="140"/>
        <v>25000</v>
      </c>
      <c r="AE255" s="8">
        <f t="shared" si="140"/>
        <v>169000</v>
      </c>
      <c r="AF255" s="8">
        <f t="shared" si="140"/>
        <v>0</v>
      </c>
      <c r="AG255" s="8">
        <f t="shared" si="140"/>
        <v>0</v>
      </c>
      <c r="AH255" s="8">
        <f t="shared" si="140"/>
        <v>950000</v>
      </c>
      <c r="AI255" s="8">
        <f t="shared" si="140"/>
        <v>0</v>
      </c>
      <c r="AJ255" s="8">
        <f t="shared" si="140"/>
        <v>0</v>
      </c>
      <c r="AK255" s="8">
        <f t="shared" si="140"/>
        <v>300000</v>
      </c>
      <c r="AL255" s="8">
        <f t="shared" si="140"/>
        <v>0</v>
      </c>
      <c r="AM255" s="8">
        <f t="shared" si="140"/>
        <v>0</v>
      </c>
      <c r="AN255" s="8">
        <f t="shared" si="140"/>
        <v>0</v>
      </c>
      <c r="AO255" s="8">
        <f t="shared" si="140"/>
        <v>0</v>
      </c>
      <c r="AP255" s="8">
        <f t="shared" si="140"/>
        <v>0</v>
      </c>
      <c r="AQ255" s="8">
        <f t="shared" si="140"/>
        <v>0</v>
      </c>
      <c r="AR255" s="8">
        <f t="shared" si="140"/>
        <v>0</v>
      </c>
      <c r="AS255" s="8">
        <f t="shared" si="140"/>
        <v>0</v>
      </c>
      <c r="AT255" s="8">
        <f t="shared" si="140"/>
        <v>852900</v>
      </c>
      <c r="AU255" s="8">
        <f t="shared" si="140"/>
        <v>273500</v>
      </c>
      <c r="AV255" s="8">
        <f t="shared" si="140"/>
        <v>820000</v>
      </c>
      <c r="AW255" s="8">
        <f t="shared" si="140"/>
        <v>0</v>
      </c>
      <c r="AX255" s="8">
        <f t="shared" si="140"/>
        <v>0</v>
      </c>
      <c r="AY255" s="8">
        <f t="shared" si="140"/>
        <v>10000</v>
      </c>
      <c r="AZ255" s="8">
        <f t="shared" si="140"/>
        <v>0</v>
      </c>
      <c r="BA255" s="8">
        <f t="shared" si="140"/>
        <v>0</v>
      </c>
      <c r="BB255" s="8">
        <f t="shared" si="140"/>
        <v>0</v>
      </c>
      <c r="BC255" s="8">
        <f t="shared" si="140"/>
        <v>0</v>
      </c>
      <c r="BD255" s="8">
        <f t="shared" si="140"/>
        <v>0</v>
      </c>
      <c r="BE255" s="8">
        <f t="shared" si="140"/>
        <v>0</v>
      </c>
      <c r="BF255" s="8">
        <f t="shared" si="140"/>
        <v>0</v>
      </c>
      <c r="BG255" s="8">
        <f t="shared" si="140"/>
        <v>0</v>
      </c>
      <c r="BH255" s="8">
        <f t="shared" si="140"/>
        <v>0</v>
      </c>
      <c r="BI255" s="8">
        <f t="shared" si="140"/>
        <v>0</v>
      </c>
      <c r="BJ255" s="8">
        <f t="shared" si="140"/>
        <v>0</v>
      </c>
      <c r="BK255" s="8">
        <f t="shared" si="140"/>
        <v>0</v>
      </c>
      <c r="BL255" s="8">
        <f t="shared" si="140"/>
        <v>0</v>
      </c>
      <c r="BM255" s="8">
        <f t="shared" si="140"/>
        <v>0</v>
      </c>
      <c r="BN255" s="8">
        <f t="shared" si="140"/>
        <v>0</v>
      </c>
      <c r="BO255" s="8">
        <f t="shared" si="140"/>
        <v>0</v>
      </c>
      <c r="BP255" s="8">
        <f t="shared" ref="BP255:CQ255" si="141">BP15+BP34+BP51+BP68+BP85+BP103+BP120+BP137+BP154</f>
        <v>0</v>
      </c>
      <c r="BQ255" s="8">
        <f t="shared" si="141"/>
        <v>0</v>
      </c>
      <c r="BR255" s="8">
        <f t="shared" si="141"/>
        <v>0</v>
      </c>
      <c r="BS255" s="8">
        <f t="shared" si="141"/>
        <v>0</v>
      </c>
      <c r="BT255" s="8">
        <f t="shared" si="141"/>
        <v>0</v>
      </c>
      <c r="BU255" s="8">
        <f t="shared" si="141"/>
        <v>0</v>
      </c>
      <c r="BV255" s="8">
        <f t="shared" si="141"/>
        <v>0</v>
      </c>
      <c r="BW255" s="8">
        <f t="shared" si="141"/>
        <v>0</v>
      </c>
      <c r="BX255" s="8">
        <f t="shared" si="141"/>
        <v>0</v>
      </c>
      <c r="BY255" s="8">
        <f t="shared" si="141"/>
        <v>0</v>
      </c>
      <c r="BZ255" s="8">
        <f t="shared" si="141"/>
        <v>0</v>
      </c>
      <c r="CA255" s="8">
        <f t="shared" si="141"/>
        <v>0</v>
      </c>
      <c r="CB255" s="8">
        <f t="shared" si="141"/>
        <v>0</v>
      </c>
      <c r="CC255" s="8">
        <f t="shared" si="141"/>
        <v>0</v>
      </c>
      <c r="CD255" s="8">
        <f t="shared" si="141"/>
        <v>0</v>
      </c>
      <c r="CE255" s="8">
        <f t="shared" si="141"/>
        <v>0</v>
      </c>
      <c r="CF255" s="8">
        <f t="shared" si="141"/>
        <v>0</v>
      </c>
      <c r="CG255" s="8">
        <f t="shared" si="141"/>
        <v>65482910.770000003</v>
      </c>
      <c r="CH255" s="8">
        <f t="shared" si="141"/>
        <v>0</v>
      </c>
      <c r="CI255" s="8">
        <f t="shared" si="141"/>
        <v>0</v>
      </c>
      <c r="CJ255" s="8">
        <f t="shared" si="141"/>
        <v>1570000</v>
      </c>
      <c r="CK255" s="8">
        <f t="shared" si="141"/>
        <v>0</v>
      </c>
      <c r="CL255" s="8">
        <f t="shared" si="141"/>
        <v>0</v>
      </c>
      <c r="CM255" s="8">
        <f t="shared" si="141"/>
        <v>0</v>
      </c>
      <c r="CN255" s="8">
        <f t="shared" si="141"/>
        <v>0</v>
      </c>
      <c r="CO255" s="8">
        <f t="shared" si="141"/>
        <v>0</v>
      </c>
      <c r="CP255" s="8">
        <f t="shared" si="141"/>
        <v>0</v>
      </c>
      <c r="CQ255" s="8">
        <f t="shared" si="141"/>
        <v>91377557.920000002</v>
      </c>
      <c r="CR255" s="8" t="s">
        <v>310</v>
      </c>
    </row>
    <row r="256" spans="1:100" ht="13.5" x14ac:dyDescent="0.25">
      <c r="A256" s="7" t="s">
        <v>83</v>
      </c>
      <c r="B256" s="8">
        <v>0</v>
      </c>
      <c r="C256" s="8">
        <f>SUM(C245:C255)</f>
        <v>161370129.03</v>
      </c>
      <c r="D256" s="8">
        <f t="shared" ref="D256:BR256" si="142">SUM(D245:D255)</f>
        <v>141909252.75999999</v>
      </c>
      <c r="E256" s="8">
        <f t="shared" si="142"/>
        <v>1229450</v>
      </c>
      <c r="F256" s="8">
        <f t="shared" si="142"/>
        <v>133772972.95999999</v>
      </c>
      <c r="G256" s="8">
        <f t="shared" si="142"/>
        <v>566000</v>
      </c>
      <c r="H256" s="8">
        <f t="shared" si="142"/>
        <v>1527000</v>
      </c>
      <c r="I256" s="8">
        <f t="shared" si="142"/>
        <v>0</v>
      </c>
      <c r="J256" s="8">
        <f t="shared" si="142"/>
        <v>0</v>
      </c>
      <c r="K256" s="8">
        <f t="shared" si="142"/>
        <v>15000</v>
      </c>
      <c r="L256" s="8">
        <f t="shared" si="142"/>
        <v>824700</v>
      </c>
      <c r="M256" s="8">
        <v>0</v>
      </c>
      <c r="N256" s="8">
        <f t="shared" si="142"/>
        <v>90000</v>
      </c>
      <c r="P256" s="8">
        <f t="shared" si="142"/>
        <v>5053290</v>
      </c>
      <c r="Q256" s="8">
        <f t="shared" si="142"/>
        <v>0</v>
      </c>
      <c r="R256" s="8">
        <f t="shared" si="142"/>
        <v>430000</v>
      </c>
      <c r="S256" s="8">
        <f t="shared" si="142"/>
        <v>242000</v>
      </c>
      <c r="T256" s="8">
        <f t="shared" si="142"/>
        <v>1611750</v>
      </c>
      <c r="U256" s="8">
        <f t="shared" si="142"/>
        <v>159500</v>
      </c>
      <c r="V256" s="8">
        <f t="shared" si="142"/>
        <v>9980440</v>
      </c>
      <c r="W256" s="8">
        <f t="shared" si="142"/>
        <v>0</v>
      </c>
      <c r="X256" s="8">
        <f t="shared" si="142"/>
        <v>39133800.920000002</v>
      </c>
      <c r="Y256" s="8">
        <f t="shared" si="142"/>
        <v>93084546.579999998</v>
      </c>
      <c r="Z256" s="8">
        <f t="shared" si="142"/>
        <v>7755800</v>
      </c>
      <c r="AA256" s="8">
        <f t="shared" si="142"/>
        <v>110000</v>
      </c>
      <c r="AB256" s="8">
        <f t="shared" si="142"/>
        <v>5000</v>
      </c>
      <c r="AC256" s="8">
        <f t="shared" si="142"/>
        <v>1149650</v>
      </c>
      <c r="AD256" s="8">
        <f t="shared" si="142"/>
        <v>269000</v>
      </c>
      <c r="AE256" s="8">
        <f t="shared" si="142"/>
        <v>2656800</v>
      </c>
      <c r="AF256" s="8">
        <f t="shared" si="142"/>
        <v>0</v>
      </c>
      <c r="AG256" s="8">
        <f t="shared" si="142"/>
        <v>239500</v>
      </c>
      <c r="AH256" s="8">
        <f t="shared" si="142"/>
        <v>950000</v>
      </c>
      <c r="AI256" s="8">
        <f t="shared" si="142"/>
        <v>7688072.0299999993</v>
      </c>
      <c r="AJ256" s="8">
        <f t="shared" si="142"/>
        <v>14462850</v>
      </c>
      <c r="AK256" s="8">
        <f t="shared" si="142"/>
        <v>825738.1</v>
      </c>
      <c r="AL256" s="8">
        <f t="shared" si="142"/>
        <v>36000000</v>
      </c>
      <c r="AM256" s="8">
        <f t="shared" si="142"/>
        <v>1299300</v>
      </c>
      <c r="AN256" s="8">
        <f t="shared" si="142"/>
        <v>37131285.709999993</v>
      </c>
      <c r="AO256" s="8">
        <f t="shared" si="142"/>
        <v>0</v>
      </c>
      <c r="AP256" s="8">
        <f t="shared" si="142"/>
        <v>4500000</v>
      </c>
      <c r="AQ256" s="8">
        <f t="shared" si="142"/>
        <v>0</v>
      </c>
      <c r="AR256" s="8">
        <f t="shared" si="142"/>
        <v>0</v>
      </c>
      <c r="AS256" s="8">
        <f t="shared" si="142"/>
        <v>0</v>
      </c>
      <c r="AT256" s="8">
        <f t="shared" si="142"/>
        <v>8878471.4299999997</v>
      </c>
      <c r="AU256" s="8">
        <f t="shared" si="142"/>
        <v>3258800</v>
      </c>
      <c r="AV256" s="8">
        <f t="shared" si="142"/>
        <v>2478150</v>
      </c>
      <c r="AW256" s="8">
        <f t="shared" si="142"/>
        <v>703484.30999999994</v>
      </c>
      <c r="AX256" s="8">
        <f t="shared" si="142"/>
        <v>0</v>
      </c>
      <c r="AY256" s="8">
        <f t="shared" si="142"/>
        <v>4793610</v>
      </c>
      <c r="AZ256" s="8">
        <f t="shared" si="142"/>
        <v>878500</v>
      </c>
      <c r="BA256" s="8">
        <f t="shared" si="142"/>
        <v>211071.43</v>
      </c>
      <c r="BB256" s="8">
        <f t="shared" si="142"/>
        <v>32500</v>
      </c>
      <c r="BC256" s="8">
        <f t="shared" si="142"/>
        <v>0</v>
      </c>
      <c r="BD256" s="8">
        <f t="shared" si="142"/>
        <v>7610200</v>
      </c>
      <c r="BE256" s="8">
        <f t="shared" si="142"/>
        <v>0</v>
      </c>
      <c r="BF256" s="8">
        <f t="shared" si="142"/>
        <v>0</v>
      </c>
      <c r="BG256" s="8">
        <f t="shared" si="142"/>
        <v>122653010.04999998</v>
      </c>
      <c r="BH256" s="8">
        <f t="shared" si="142"/>
        <v>8000000</v>
      </c>
      <c r="BI256" s="8">
        <f t="shared" si="142"/>
        <v>0</v>
      </c>
      <c r="BJ256" s="8">
        <f t="shared" si="142"/>
        <v>0</v>
      </c>
      <c r="BK256" s="8">
        <f t="shared" si="142"/>
        <v>0</v>
      </c>
      <c r="BL256" s="8">
        <f t="shared" si="142"/>
        <v>0</v>
      </c>
      <c r="BM256" s="8">
        <f t="shared" si="142"/>
        <v>0</v>
      </c>
      <c r="BN256" s="8">
        <f t="shared" si="142"/>
        <v>0</v>
      </c>
      <c r="BO256" s="8">
        <f t="shared" si="142"/>
        <v>0</v>
      </c>
      <c r="BP256" s="8">
        <f t="shared" si="142"/>
        <v>0</v>
      </c>
      <c r="BQ256" s="8">
        <f t="shared" si="142"/>
        <v>0</v>
      </c>
      <c r="BR256" s="8">
        <f t="shared" si="142"/>
        <v>168672501.18000001</v>
      </c>
      <c r="BS256" s="8">
        <f t="shared" ref="BS256:CQ256" si="143">SUM(BS245:BS255)</f>
        <v>0</v>
      </c>
      <c r="BT256" s="8">
        <f t="shared" si="143"/>
        <v>0</v>
      </c>
      <c r="BU256" s="8">
        <f t="shared" si="143"/>
        <v>68556081.070000008</v>
      </c>
      <c r="BV256" s="8">
        <f t="shared" si="143"/>
        <v>11000</v>
      </c>
      <c r="BW256" s="8">
        <f t="shared" si="143"/>
        <v>0</v>
      </c>
      <c r="BX256" s="8">
        <f t="shared" si="143"/>
        <v>0</v>
      </c>
      <c r="BY256" s="8">
        <f t="shared" si="143"/>
        <v>0</v>
      </c>
      <c r="BZ256" s="8">
        <f t="shared" si="143"/>
        <v>341347147.98000002</v>
      </c>
      <c r="CA256" s="8">
        <f t="shared" si="143"/>
        <v>0</v>
      </c>
      <c r="CB256" s="8">
        <f t="shared" si="143"/>
        <v>0</v>
      </c>
      <c r="CC256" s="8">
        <f t="shared" si="143"/>
        <v>0</v>
      </c>
      <c r="CD256" s="8">
        <f t="shared" si="143"/>
        <v>0</v>
      </c>
      <c r="CE256" s="8">
        <f t="shared" si="143"/>
        <v>0</v>
      </c>
      <c r="CF256" s="8">
        <f t="shared" si="143"/>
        <v>0</v>
      </c>
      <c r="CG256" s="8">
        <f t="shared" si="143"/>
        <v>65482910.770000003</v>
      </c>
      <c r="CH256" s="8">
        <f t="shared" si="143"/>
        <v>0</v>
      </c>
      <c r="CI256" s="8">
        <f t="shared" si="143"/>
        <v>0</v>
      </c>
      <c r="CJ256" s="8">
        <f t="shared" si="143"/>
        <v>1570000</v>
      </c>
      <c r="CK256" s="8">
        <f t="shared" si="143"/>
        <v>0</v>
      </c>
      <c r="CL256" s="8">
        <f t="shared" si="143"/>
        <v>0</v>
      </c>
      <c r="CM256" s="8">
        <f t="shared" si="143"/>
        <v>0</v>
      </c>
      <c r="CN256" s="8">
        <f t="shared" si="143"/>
        <v>0</v>
      </c>
      <c r="CO256" s="8">
        <f t="shared" si="143"/>
        <v>0</v>
      </c>
      <c r="CP256" s="8">
        <f t="shared" si="143"/>
        <v>0</v>
      </c>
      <c r="CQ256" s="8">
        <f t="shared" si="143"/>
        <v>1511321266.3099999</v>
      </c>
      <c r="CR256" s="7" t="s">
        <v>83</v>
      </c>
    </row>
    <row r="257" spans="1:100" ht="13.5" x14ac:dyDescent="0.25">
      <c r="A257" s="7"/>
      <c r="B257" s="7"/>
      <c r="C257" s="7" t="s">
        <v>322</v>
      </c>
      <c r="D257" s="7" t="s">
        <v>323</v>
      </c>
      <c r="E257" s="7" t="s">
        <v>324</v>
      </c>
      <c r="F257" s="7" t="s">
        <v>174</v>
      </c>
      <c r="G257" s="7" t="s">
        <v>325</v>
      </c>
      <c r="H257" s="7" t="s">
        <v>326</v>
      </c>
      <c r="I257" s="7" t="s">
        <v>327</v>
      </c>
      <c r="J257" s="7" t="s">
        <v>328</v>
      </c>
      <c r="K257" s="7" t="s">
        <v>329</v>
      </c>
      <c r="L257" s="7" t="s">
        <v>330</v>
      </c>
      <c r="M257" s="7" t="s">
        <v>331</v>
      </c>
      <c r="N257" s="7" t="s">
        <v>332</v>
      </c>
      <c r="O257" s="7" t="s">
        <v>333</v>
      </c>
      <c r="P257" s="7">
        <v>22020301</v>
      </c>
      <c r="Q257" s="7">
        <v>22020302</v>
      </c>
      <c r="R257" s="7">
        <v>22020303</v>
      </c>
      <c r="S257" s="7">
        <v>22020304</v>
      </c>
      <c r="T257" s="7">
        <v>22020305</v>
      </c>
      <c r="U257" s="7">
        <v>22020306</v>
      </c>
      <c r="V257" s="7">
        <v>22020307</v>
      </c>
      <c r="W257" s="7">
        <v>22020309</v>
      </c>
      <c r="X257" s="7">
        <v>22020310</v>
      </c>
      <c r="Y257" s="7">
        <v>22020311</v>
      </c>
      <c r="Z257" s="7">
        <v>22020401</v>
      </c>
      <c r="AA257" s="7">
        <v>22020402</v>
      </c>
      <c r="AB257" s="7">
        <v>22020403</v>
      </c>
      <c r="AC257" s="7">
        <v>22020404</v>
      </c>
      <c r="AD257" s="7">
        <v>22020405</v>
      </c>
      <c r="AE257" s="7">
        <v>22020406</v>
      </c>
      <c r="AF257" s="7">
        <v>22020407</v>
      </c>
      <c r="AG257" s="7">
        <v>22020412</v>
      </c>
      <c r="AH257" s="7">
        <v>22020413</v>
      </c>
      <c r="AI257" s="7">
        <v>22020501</v>
      </c>
      <c r="AJ257" s="7">
        <v>22020601</v>
      </c>
      <c r="AK257" s="7">
        <v>22020603</v>
      </c>
      <c r="AL257" s="7">
        <v>22020604</v>
      </c>
      <c r="AM257" s="7">
        <v>22020605</v>
      </c>
      <c r="AN257" s="7">
        <v>22020701</v>
      </c>
      <c r="AO257" s="7">
        <v>22020702</v>
      </c>
      <c r="AP257" s="7">
        <v>22020703</v>
      </c>
      <c r="AQ257" s="7">
        <v>22020706</v>
      </c>
      <c r="AR257" s="7">
        <v>22020707</v>
      </c>
      <c r="AS257" s="7">
        <v>22020708</v>
      </c>
      <c r="AT257" s="7">
        <v>22020801</v>
      </c>
      <c r="AU257" s="7">
        <v>22020802</v>
      </c>
      <c r="AV257" s="7">
        <v>22020803</v>
      </c>
      <c r="AW257" s="7">
        <v>22020901</v>
      </c>
      <c r="AX257" s="7">
        <v>22020903</v>
      </c>
      <c r="AY257" s="7">
        <v>22021001</v>
      </c>
      <c r="AZ257" s="7">
        <v>22021002</v>
      </c>
      <c r="BA257" s="7">
        <v>22021003</v>
      </c>
      <c r="BB257" s="7">
        <v>22021004</v>
      </c>
      <c r="BC257" s="7">
        <v>22021006</v>
      </c>
      <c r="BD257" s="7">
        <v>22021007</v>
      </c>
      <c r="BE257" s="7">
        <v>22021008</v>
      </c>
      <c r="BF257" s="7">
        <v>22021010</v>
      </c>
      <c r="BG257" s="7">
        <v>22040101</v>
      </c>
      <c r="BH257" s="7">
        <v>22060102</v>
      </c>
      <c r="BI257" s="7">
        <v>41030101</v>
      </c>
      <c r="BJ257" s="7">
        <v>70180</v>
      </c>
      <c r="BK257" s="7">
        <v>23010101</v>
      </c>
      <c r="BL257" s="7">
        <v>23010104</v>
      </c>
      <c r="BM257" s="7">
        <v>23010105</v>
      </c>
      <c r="BN257" s="7">
        <v>23010112</v>
      </c>
      <c r="BO257" s="7">
        <v>23010113</v>
      </c>
      <c r="BP257" s="7">
        <v>23010119</v>
      </c>
      <c r="BQ257" s="7">
        <v>23010121</v>
      </c>
      <c r="BR257" s="7">
        <v>23010122</v>
      </c>
      <c r="BS257" s="7">
        <v>23010123</v>
      </c>
      <c r="BT257" s="7">
        <v>23010126</v>
      </c>
      <c r="BU257" s="7">
        <v>23010127</v>
      </c>
      <c r="BV257" s="7">
        <v>23010128</v>
      </c>
      <c r="BW257" s="7">
        <v>23010139</v>
      </c>
      <c r="BX257" s="7">
        <v>23020105</v>
      </c>
      <c r="BY257" s="7">
        <v>23020107</v>
      </c>
      <c r="BZ257" s="7">
        <v>23020113</v>
      </c>
      <c r="CA257" s="7">
        <v>23020114</v>
      </c>
      <c r="CB257" s="7">
        <v>23020124</v>
      </c>
      <c r="CC257" s="7">
        <v>23030102</v>
      </c>
      <c r="CD257" s="7">
        <v>23030103</v>
      </c>
      <c r="CE257" s="7">
        <v>23030104</v>
      </c>
      <c r="CF257" s="7">
        <v>23030112</v>
      </c>
      <c r="CG257" s="7">
        <v>23030113</v>
      </c>
      <c r="CH257" s="7">
        <v>23030117</v>
      </c>
      <c r="CI257" s="7">
        <v>23040101</v>
      </c>
      <c r="CJ257" s="7">
        <v>23040102</v>
      </c>
      <c r="CK257" s="7">
        <v>23040103</v>
      </c>
      <c r="CL257" s="7">
        <v>23050102</v>
      </c>
      <c r="CM257" s="7">
        <v>23050103</v>
      </c>
      <c r="CN257" s="7">
        <v>23050104</v>
      </c>
      <c r="CO257" s="7">
        <v>23050111</v>
      </c>
      <c r="CP257" s="7" t="s">
        <v>292</v>
      </c>
      <c r="CQ257" s="14" t="s">
        <v>83</v>
      </c>
    </row>
    <row r="258" spans="1:100" ht="13.5" x14ac:dyDescent="0.25">
      <c r="CU258" s="7"/>
      <c r="CV258" s="7"/>
    </row>
    <row r="261" spans="1:100" s="7" customFormat="1" ht="13.5" x14ac:dyDescent="0.25">
      <c r="C261" s="7" t="s">
        <v>339</v>
      </c>
      <c r="CQ261" s="7" t="s">
        <v>340</v>
      </c>
      <c r="CU261" s="8"/>
      <c r="CV261" s="8"/>
    </row>
    <row r="262" spans="1:100" ht="13.5" x14ac:dyDescent="0.25">
      <c r="A262" s="7" t="s">
        <v>294</v>
      </c>
      <c r="B262" s="8" t="s">
        <v>295</v>
      </c>
      <c r="C262" s="8">
        <f>C5+C24+C41+C58+C75+C93+C110+C127+C144+C161+C179+C196</f>
        <v>19303730.640000001</v>
      </c>
      <c r="D262" s="8">
        <f t="shared" ref="D262:BO262" si="144">D5+D24+D41+D58+D75+D93+D110+D127+D144+D161+D179+D196</f>
        <v>0</v>
      </c>
      <c r="E262" s="8">
        <f t="shared" si="144"/>
        <v>0</v>
      </c>
      <c r="F262" s="8">
        <f t="shared" si="144"/>
        <v>0</v>
      </c>
      <c r="G262" s="8">
        <f t="shared" si="144"/>
        <v>0</v>
      </c>
      <c r="H262" s="8">
        <f t="shared" si="144"/>
        <v>236000</v>
      </c>
      <c r="I262" s="8">
        <f t="shared" si="144"/>
        <v>0</v>
      </c>
      <c r="J262" s="8">
        <f t="shared" si="144"/>
        <v>0</v>
      </c>
      <c r="K262" s="8">
        <f t="shared" si="144"/>
        <v>0</v>
      </c>
      <c r="L262" s="8">
        <f t="shared" si="144"/>
        <v>505000</v>
      </c>
      <c r="M262" s="8">
        <f t="shared" si="144"/>
        <v>0</v>
      </c>
      <c r="N262" s="8">
        <f t="shared" si="144"/>
        <v>20000</v>
      </c>
      <c r="O262" s="8">
        <f t="shared" si="144"/>
        <v>250000</v>
      </c>
      <c r="P262" s="8">
        <f t="shared" si="144"/>
        <v>1130000</v>
      </c>
      <c r="Q262" s="8">
        <f t="shared" si="144"/>
        <v>0</v>
      </c>
      <c r="R262" s="8">
        <f t="shared" si="144"/>
        <v>220000</v>
      </c>
      <c r="S262" s="8">
        <f t="shared" si="144"/>
        <v>175000</v>
      </c>
      <c r="T262" s="8">
        <f t="shared" si="144"/>
        <v>50000</v>
      </c>
      <c r="U262" s="8">
        <f t="shared" si="144"/>
        <v>10000</v>
      </c>
      <c r="V262" s="8">
        <f t="shared" si="144"/>
        <v>0</v>
      </c>
      <c r="W262" s="8">
        <f t="shared" si="144"/>
        <v>0</v>
      </c>
      <c r="X262" s="8">
        <f t="shared" si="144"/>
        <v>0</v>
      </c>
      <c r="Y262" s="8">
        <f t="shared" si="144"/>
        <v>0</v>
      </c>
      <c r="Z262" s="8">
        <f t="shared" si="144"/>
        <v>1582000</v>
      </c>
      <c r="AA262" s="8">
        <f t="shared" si="144"/>
        <v>20000</v>
      </c>
      <c r="AB262" s="8">
        <f t="shared" si="144"/>
        <v>0</v>
      </c>
      <c r="AC262" s="8">
        <f t="shared" si="144"/>
        <v>0</v>
      </c>
      <c r="AD262" s="8">
        <f t="shared" si="144"/>
        <v>0</v>
      </c>
      <c r="AE262" s="8">
        <f t="shared" si="144"/>
        <v>0</v>
      </c>
      <c r="AF262" s="8">
        <f t="shared" si="144"/>
        <v>0</v>
      </c>
      <c r="AG262" s="8">
        <f t="shared" si="144"/>
        <v>0</v>
      </c>
      <c r="AH262" s="8">
        <f t="shared" si="144"/>
        <v>0</v>
      </c>
      <c r="AI262" s="8">
        <f t="shared" si="144"/>
        <v>0</v>
      </c>
      <c r="AJ262" s="8">
        <f t="shared" si="144"/>
        <v>0</v>
      </c>
      <c r="AK262" s="8">
        <f t="shared" si="144"/>
        <v>0</v>
      </c>
      <c r="AL262" s="8">
        <f t="shared" si="144"/>
        <v>48000000</v>
      </c>
      <c r="AM262" s="8">
        <f t="shared" si="144"/>
        <v>0</v>
      </c>
      <c r="AN262" s="8">
        <f t="shared" si="144"/>
        <v>0</v>
      </c>
      <c r="AO262" s="8">
        <f t="shared" si="144"/>
        <v>0</v>
      </c>
      <c r="AP262" s="8">
        <f t="shared" si="144"/>
        <v>0</v>
      </c>
      <c r="AQ262" s="8">
        <f t="shared" si="144"/>
        <v>0</v>
      </c>
      <c r="AR262" s="8">
        <f t="shared" si="144"/>
        <v>0</v>
      </c>
      <c r="AS262" s="8">
        <f t="shared" si="144"/>
        <v>0</v>
      </c>
      <c r="AT262" s="8">
        <f t="shared" si="144"/>
        <v>4049800</v>
      </c>
      <c r="AU262" s="8">
        <f t="shared" si="144"/>
        <v>0</v>
      </c>
      <c r="AV262" s="8">
        <f t="shared" si="144"/>
        <v>242000</v>
      </c>
      <c r="AW262" s="8">
        <f t="shared" si="144"/>
        <v>0</v>
      </c>
      <c r="AX262" s="8">
        <f t="shared" si="144"/>
        <v>0</v>
      </c>
      <c r="AY262" s="8">
        <f t="shared" si="144"/>
        <v>1330200</v>
      </c>
      <c r="AZ262" s="8">
        <f t="shared" si="144"/>
        <v>540000</v>
      </c>
      <c r="BA262" s="8">
        <f t="shared" si="144"/>
        <v>0</v>
      </c>
      <c r="BB262" s="8">
        <f t="shared" si="144"/>
        <v>0</v>
      </c>
      <c r="BC262" s="8">
        <f t="shared" si="144"/>
        <v>0</v>
      </c>
      <c r="BD262" s="8">
        <f t="shared" si="144"/>
        <v>2096000</v>
      </c>
      <c r="BE262" s="8">
        <f t="shared" si="144"/>
        <v>0</v>
      </c>
      <c r="BF262" s="8">
        <f t="shared" si="144"/>
        <v>0</v>
      </c>
      <c r="BG262" s="8">
        <f t="shared" si="144"/>
        <v>0</v>
      </c>
      <c r="BH262" s="8">
        <f t="shared" si="144"/>
        <v>0</v>
      </c>
      <c r="BI262" s="8">
        <f t="shared" si="144"/>
        <v>0</v>
      </c>
      <c r="BJ262" s="8">
        <f t="shared" si="144"/>
        <v>0</v>
      </c>
      <c r="BK262" s="8">
        <f t="shared" si="144"/>
        <v>0</v>
      </c>
      <c r="BL262" s="8">
        <f t="shared" si="144"/>
        <v>0</v>
      </c>
      <c r="BM262" s="8">
        <f t="shared" si="144"/>
        <v>0</v>
      </c>
      <c r="BN262" s="8">
        <f t="shared" si="144"/>
        <v>0</v>
      </c>
      <c r="BO262" s="8">
        <f t="shared" si="144"/>
        <v>0</v>
      </c>
      <c r="BP262" s="8">
        <f t="shared" ref="BP262:CP262" si="145">BP5+BP24+BP41+BP58+BP75+BP93+BP110+BP127+BP144+BP161+BP179+BP196</f>
        <v>0</v>
      </c>
      <c r="BQ262" s="8">
        <f t="shared" si="145"/>
        <v>0</v>
      </c>
      <c r="BR262" s="8">
        <f t="shared" si="145"/>
        <v>0</v>
      </c>
      <c r="BS262" s="8">
        <f t="shared" si="145"/>
        <v>0</v>
      </c>
      <c r="BT262" s="8">
        <f t="shared" si="145"/>
        <v>0</v>
      </c>
      <c r="BU262" s="8">
        <f t="shared" si="145"/>
        <v>0</v>
      </c>
      <c r="BV262" s="8">
        <f t="shared" si="145"/>
        <v>0</v>
      </c>
      <c r="BW262" s="8">
        <f t="shared" si="145"/>
        <v>0</v>
      </c>
      <c r="BX262" s="8">
        <f t="shared" si="145"/>
        <v>0</v>
      </c>
      <c r="BY262" s="8">
        <f t="shared" si="145"/>
        <v>0</v>
      </c>
      <c r="BZ262" s="8">
        <f t="shared" si="145"/>
        <v>0</v>
      </c>
      <c r="CA262" s="8">
        <f t="shared" si="145"/>
        <v>0</v>
      </c>
      <c r="CB262" s="8">
        <f t="shared" si="145"/>
        <v>0</v>
      </c>
      <c r="CC262" s="8">
        <f t="shared" si="145"/>
        <v>0</v>
      </c>
      <c r="CD262" s="8">
        <f t="shared" si="145"/>
        <v>0</v>
      </c>
      <c r="CE262" s="8">
        <f t="shared" si="145"/>
        <v>0</v>
      </c>
      <c r="CF262" s="8">
        <f t="shared" si="145"/>
        <v>0</v>
      </c>
      <c r="CG262" s="8">
        <f t="shared" si="145"/>
        <v>0</v>
      </c>
      <c r="CH262" s="8">
        <f t="shared" si="145"/>
        <v>0</v>
      </c>
      <c r="CI262" s="8">
        <f t="shared" si="145"/>
        <v>0</v>
      </c>
      <c r="CJ262" s="8">
        <f t="shared" si="145"/>
        <v>0</v>
      </c>
      <c r="CK262" s="8">
        <f t="shared" si="145"/>
        <v>0</v>
      </c>
      <c r="CL262" s="8">
        <f t="shared" si="145"/>
        <v>0</v>
      </c>
      <c r="CM262" s="8">
        <f t="shared" si="145"/>
        <v>0</v>
      </c>
      <c r="CN262" s="8">
        <f t="shared" si="145"/>
        <v>0</v>
      </c>
      <c r="CO262" s="8">
        <f t="shared" si="145"/>
        <v>0</v>
      </c>
      <c r="CP262" s="8">
        <f t="shared" si="145"/>
        <v>0</v>
      </c>
      <c r="CQ262" s="8">
        <f t="shared" ref="CQ262" si="146">CQ5+CQ24+CQ41+CQ58+CQ75+CQ93+CQ110+CQ127+CQ144+CQ161+CQ179+CQ196</f>
        <v>79759730.640000001</v>
      </c>
      <c r="CR262" s="8" t="s">
        <v>294</v>
      </c>
    </row>
    <row r="263" spans="1:100" ht="13.5" x14ac:dyDescent="0.25">
      <c r="A263" s="7" t="s">
        <v>357</v>
      </c>
      <c r="B263" s="8" t="s">
        <v>360</v>
      </c>
      <c r="C263" s="8">
        <f t="shared" ref="C263:BN264" si="147">C6+C25+C42+C59+C76+C94+C111+C128+C145+C162+C180+C197</f>
        <v>1748763.9999999998</v>
      </c>
      <c r="D263" s="8">
        <f t="shared" si="147"/>
        <v>0</v>
      </c>
      <c r="E263" s="8">
        <f t="shared" si="147"/>
        <v>0</v>
      </c>
      <c r="F263" s="8">
        <f t="shared" si="147"/>
        <v>0</v>
      </c>
      <c r="G263" s="8">
        <f t="shared" si="147"/>
        <v>0</v>
      </c>
      <c r="H263" s="8">
        <f t="shared" si="147"/>
        <v>0</v>
      </c>
      <c r="I263" s="8">
        <f t="shared" si="147"/>
        <v>0</v>
      </c>
      <c r="J263" s="8">
        <f t="shared" si="147"/>
        <v>0</v>
      </c>
      <c r="K263" s="8">
        <f t="shared" si="147"/>
        <v>0</v>
      </c>
      <c r="L263" s="8">
        <f t="shared" si="147"/>
        <v>85000</v>
      </c>
      <c r="M263" s="8">
        <f t="shared" si="147"/>
        <v>0</v>
      </c>
      <c r="N263" s="8">
        <f t="shared" si="147"/>
        <v>5000</v>
      </c>
      <c r="O263" s="8">
        <f t="shared" si="147"/>
        <v>95000</v>
      </c>
      <c r="P263" s="8">
        <f t="shared" si="147"/>
        <v>560000</v>
      </c>
      <c r="Q263" s="8">
        <f t="shared" si="147"/>
        <v>0</v>
      </c>
      <c r="R263" s="8">
        <f t="shared" si="147"/>
        <v>105000</v>
      </c>
      <c r="S263" s="8">
        <f t="shared" si="147"/>
        <v>35000</v>
      </c>
      <c r="T263" s="8">
        <f t="shared" si="147"/>
        <v>0</v>
      </c>
      <c r="U263" s="8">
        <f t="shared" si="147"/>
        <v>0</v>
      </c>
      <c r="V263" s="8">
        <f t="shared" si="147"/>
        <v>0</v>
      </c>
      <c r="W263" s="8">
        <f t="shared" si="147"/>
        <v>0</v>
      </c>
      <c r="X263" s="8">
        <f t="shared" si="147"/>
        <v>0</v>
      </c>
      <c r="Y263" s="8">
        <f t="shared" si="147"/>
        <v>0</v>
      </c>
      <c r="Z263" s="8">
        <f t="shared" si="147"/>
        <v>335000</v>
      </c>
      <c r="AA263" s="8">
        <f t="shared" si="147"/>
        <v>35000</v>
      </c>
      <c r="AB263" s="8">
        <f t="shared" si="147"/>
        <v>0</v>
      </c>
      <c r="AC263" s="8">
        <f t="shared" si="147"/>
        <v>0</v>
      </c>
      <c r="AD263" s="8">
        <f t="shared" si="147"/>
        <v>0</v>
      </c>
      <c r="AE263" s="8">
        <f t="shared" si="147"/>
        <v>0</v>
      </c>
      <c r="AF263" s="8">
        <f t="shared" si="147"/>
        <v>0</v>
      </c>
      <c r="AG263" s="8">
        <f t="shared" si="147"/>
        <v>0</v>
      </c>
      <c r="AH263" s="8">
        <f t="shared" si="147"/>
        <v>0</v>
      </c>
      <c r="AI263" s="8">
        <f t="shared" si="147"/>
        <v>0</v>
      </c>
      <c r="AJ263" s="8">
        <f t="shared" si="147"/>
        <v>0</v>
      </c>
      <c r="AK263" s="8">
        <f t="shared" si="147"/>
        <v>0</v>
      </c>
      <c r="AL263" s="8">
        <f t="shared" si="147"/>
        <v>6000000</v>
      </c>
      <c r="AM263" s="8">
        <f t="shared" si="147"/>
        <v>0</v>
      </c>
      <c r="AN263" s="8">
        <f t="shared" si="147"/>
        <v>0</v>
      </c>
      <c r="AO263" s="8">
        <f t="shared" si="147"/>
        <v>0</v>
      </c>
      <c r="AP263" s="8">
        <f t="shared" si="147"/>
        <v>0</v>
      </c>
      <c r="AQ263" s="8">
        <f t="shared" si="147"/>
        <v>0</v>
      </c>
      <c r="AR263" s="8">
        <f t="shared" si="147"/>
        <v>0</v>
      </c>
      <c r="AS263" s="8">
        <f t="shared" si="147"/>
        <v>0</v>
      </c>
      <c r="AT263" s="8">
        <f t="shared" si="147"/>
        <v>425000</v>
      </c>
      <c r="AU263" s="8">
        <f t="shared" si="147"/>
        <v>0</v>
      </c>
      <c r="AV263" s="8">
        <f t="shared" si="147"/>
        <v>60000</v>
      </c>
      <c r="AW263" s="8">
        <f t="shared" si="147"/>
        <v>0</v>
      </c>
      <c r="AX263" s="8">
        <f t="shared" si="147"/>
        <v>0</v>
      </c>
      <c r="AY263" s="8">
        <f t="shared" si="147"/>
        <v>290000</v>
      </c>
      <c r="AZ263" s="8">
        <f t="shared" si="147"/>
        <v>90000</v>
      </c>
      <c r="BA263" s="8">
        <f t="shared" si="147"/>
        <v>0</v>
      </c>
      <c r="BB263" s="8">
        <f t="shared" si="147"/>
        <v>0</v>
      </c>
      <c r="BC263" s="8">
        <f t="shared" si="147"/>
        <v>0</v>
      </c>
      <c r="BD263" s="8">
        <f t="shared" si="147"/>
        <v>280000</v>
      </c>
      <c r="BE263" s="8">
        <f t="shared" si="147"/>
        <v>0</v>
      </c>
      <c r="BF263" s="8">
        <f t="shared" si="147"/>
        <v>0</v>
      </c>
      <c r="BG263" s="8">
        <f t="shared" si="147"/>
        <v>0</v>
      </c>
      <c r="BH263" s="8">
        <f t="shared" si="147"/>
        <v>0</v>
      </c>
      <c r="BI263" s="8">
        <f t="shared" si="147"/>
        <v>0</v>
      </c>
      <c r="BJ263" s="8">
        <f t="shared" si="147"/>
        <v>0</v>
      </c>
      <c r="BK263" s="8">
        <f t="shared" si="147"/>
        <v>0</v>
      </c>
      <c r="BL263" s="8">
        <f t="shared" si="147"/>
        <v>0</v>
      </c>
      <c r="BM263" s="8">
        <f t="shared" si="147"/>
        <v>0</v>
      </c>
      <c r="BN263" s="8">
        <f t="shared" si="147"/>
        <v>0</v>
      </c>
      <c r="BO263" s="8">
        <f t="shared" ref="BO263:CQ263" si="148">BO6+BO25+BO42+BO59+BO76+BO94+BO111+BO128+BO145+BO162+BO180+BO197</f>
        <v>0</v>
      </c>
      <c r="BP263" s="8">
        <f t="shared" si="148"/>
        <v>0</v>
      </c>
      <c r="BQ263" s="8">
        <f t="shared" si="148"/>
        <v>0</v>
      </c>
      <c r="BR263" s="8">
        <f t="shared" si="148"/>
        <v>0</v>
      </c>
      <c r="BS263" s="8">
        <f t="shared" si="148"/>
        <v>0</v>
      </c>
      <c r="BT263" s="8">
        <f t="shared" si="148"/>
        <v>0</v>
      </c>
      <c r="BU263" s="8">
        <f t="shared" si="148"/>
        <v>0</v>
      </c>
      <c r="BV263" s="8">
        <f t="shared" si="148"/>
        <v>0</v>
      </c>
      <c r="BW263" s="8">
        <f t="shared" si="148"/>
        <v>0</v>
      </c>
      <c r="BX263" s="8">
        <f t="shared" si="148"/>
        <v>0</v>
      </c>
      <c r="BY263" s="8">
        <f t="shared" si="148"/>
        <v>0</v>
      </c>
      <c r="BZ263" s="8">
        <f t="shared" si="148"/>
        <v>0</v>
      </c>
      <c r="CA263" s="8">
        <f t="shared" si="148"/>
        <v>0</v>
      </c>
      <c r="CB263" s="8">
        <f t="shared" si="148"/>
        <v>0</v>
      </c>
      <c r="CC263" s="8">
        <f t="shared" si="148"/>
        <v>0</v>
      </c>
      <c r="CD263" s="8">
        <f t="shared" si="148"/>
        <v>0</v>
      </c>
      <c r="CE263" s="8">
        <f t="shared" si="148"/>
        <v>0</v>
      </c>
      <c r="CF263" s="8">
        <f t="shared" si="148"/>
        <v>0</v>
      </c>
      <c r="CG263" s="8">
        <f t="shared" si="148"/>
        <v>0</v>
      </c>
      <c r="CH263" s="8">
        <f t="shared" si="148"/>
        <v>0</v>
      </c>
      <c r="CI263" s="8">
        <f t="shared" si="148"/>
        <v>0</v>
      </c>
      <c r="CJ263" s="8">
        <f t="shared" si="148"/>
        <v>0</v>
      </c>
      <c r="CK263" s="8">
        <f t="shared" si="148"/>
        <v>0</v>
      </c>
      <c r="CL263" s="8">
        <f t="shared" si="148"/>
        <v>0</v>
      </c>
      <c r="CM263" s="8">
        <f t="shared" si="148"/>
        <v>0</v>
      </c>
      <c r="CN263" s="8">
        <f t="shared" si="148"/>
        <v>0</v>
      </c>
      <c r="CO263" s="8">
        <f t="shared" si="148"/>
        <v>0</v>
      </c>
      <c r="CP263" s="8">
        <f t="shared" si="148"/>
        <v>0</v>
      </c>
      <c r="CQ263" s="8">
        <f t="shared" si="148"/>
        <v>10148764.000000002</v>
      </c>
      <c r="CR263" s="8" t="s">
        <v>357</v>
      </c>
    </row>
    <row r="264" spans="1:100" ht="13.5" x14ac:dyDescent="0.25">
      <c r="A264" s="7" t="s">
        <v>296</v>
      </c>
      <c r="B264" s="8" t="s">
        <v>297</v>
      </c>
      <c r="C264" s="8">
        <f t="shared" ref="C264:BN264" si="149">C7+C26+C43+C60+C77+C95+C112+C129+C146+C163+C181+C198</f>
        <v>1598367.5999999999</v>
      </c>
      <c r="D264" s="8">
        <f t="shared" si="149"/>
        <v>0</v>
      </c>
      <c r="E264" s="8">
        <f t="shared" si="149"/>
        <v>0</v>
      </c>
      <c r="F264" s="8">
        <f t="shared" si="149"/>
        <v>0</v>
      </c>
      <c r="G264" s="8">
        <f t="shared" si="149"/>
        <v>0</v>
      </c>
      <c r="H264" s="8">
        <f t="shared" si="149"/>
        <v>0</v>
      </c>
      <c r="I264" s="8">
        <f t="shared" si="149"/>
        <v>0</v>
      </c>
      <c r="J264" s="8">
        <f t="shared" si="149"/>
        <v>0</v>
      </c>
      <c r="K264" s="8">
        <f t="shared" si="147"/>
        <v>10000</v>
      </c>
      <c r="L264" s="8">
        <f t="shared" si="149"/>
        <v>45000</v>
      </c>
      <c r="M264" s="8">
        <f t="shared" si="149"/>
        <v>0</v>
      </c>
      <c r="N264" s="8">
        <f t="shared" si="149"/>
        <v>15000</v>
      </c>
      <c r="O264" s="8">
        <f t="shared" si="149"/>
        <v>0</v>
      </c>
      <c r="P264" s="8">
        <f t="shared" si="149"/>
        <v>213000</v>
      </c>
      <c r="Q264" s="8">
        <f t="shared" si="149"/>
        <v>0</v>
      </c>
      <c r="R264" s="8">
        <f t="shared" si="149"/>
        <v>80000</v>
      </c>
      <c r="S264" s="8">
        <f t="shared" si="149"/>
        <v>5000</v>
      </c>
      <c r="T264" s="8">
        <f t="shared" si="149"/>
        <v>0</v>
      </c>
      <c r="U264" s="8">
        <f t="shared" si="149"/>
        <v>0</v>
      </c>
      <c r="V264" s="8">
        <f t="shared" si="149"/>
        <v>0</v>
      </c>
      <c r="W264" s="8">
        <f t="shared" si="149"/>
        <v>0</v>
      </c>
      <c r="X264" s="8">
        <f t="shared" si="149"/>
        <v>0</v>
      </c>
      <c r="Y264" s="8">
        <f t="shared" si="149"/>
        <v>0</v>
      </c>
      <c r="Z264" s="8">
        <f t="shared" si="149"/>
        <v>122000</v>
      </c>
      <c r="AA264" s="8">
        <f t="shared" si="149"/>
        <v>0</v>
      </c>
      <c r="AB264" s="8">
        <f t="shared" si="149"/>
        <v>0</v>
      </c>
      <c r="AC264" s="8">
        <f t="shared" si="149"/>
        <v>0</v>
      </c>
      <c r="AD264" s="8">
        <f t="shared" si="149"/>
        <v>0</v>
      </c>
      <c r="AE264" s="8">
        <f t="shared" si="149"/>
        <v>0</v>
      </c>
      <c r="AF264" s="8">
        <f t="shared" si="149"/>
        <v>0</v>
      </c>
      <c r="AG264" s="8">
        <f t="shared" si="149"/>
        <v>0</v>
      </c>
      <c r="AH264" s="8">
        <f t="shared" si="149"/>
        <v>0</v>
      </c>
      <c r="AI264" s="8">
        <f t="shared" si="149"/>
        <v>0</v>
      </c>
      <c r="AJ264" s="8">
        <f t="shared" si="149"/>
        <v>0</v>
      </c>
      <c r="AK264" s="8">
        <f t="shared" si="149"/>
        <v>0</v>
      </c>
      <c r="AL264" s="8">
        <f t="shared" si="149"/>
        <v>0</v>
      </c>
      <c r="AM264" s="8">
        <f t="shared" si="149"/>
        <v>0</v>
      </c>
      <c r="AN264" s="8">
        <f t="shared" si="149"/>
        <v>0</v>
      </c>
      <c r="AO264" s="8">
        <f t="shared" si="149"/>
        <v>0</v>
      </c>
      <c r="AP264" s="8">
        <f t="shared" si="149"/>
        <v>0</v>
      </c>
      <c r="AQ264" s="8">
        <f t="shared" si="149"/>
        <v>0</v>
      </c>
      <c r="AR264" s="8">
        <f t="shared" si="149"/>
        <v>0</v>
      </c>
      <c r="AS264" s="8">
        <f t="shared" si="149"/>
        <v>0</v>
      </c>
      <c r="AT264" s="8">
        <f t="shared" si="149"/>
        <v>320000</v>
      </c>
      <c r="AU264" s="8">
        <f t="shared" si="149"/>
        <v>0</v>
      </c>
      <c r="AV264" s="8">
        <f t="shared" si="149"/>
        <v>20000</v>
      </c>
      <c r="AW264" s="8">
        <f t="shared" si="149"/>
        <v>0</v>
      </c>
      <c r="AX264" s="8">
        <f t="shared" si="149"/>
        <v>0</v>
      </c>
      <c r="AY264" s="8">
        <f t="shared" si="149"/>
        <v>135000</v>
      </c>
      <c r="AZ264" s="8">
        <f t="shared" si="149"/>
        <v>75000</v>
      </c>
      <c r="BA264" s="8">
        <f t="shared" si="149"/>
        <v>0</v>
      </c>
      <c r="BB264" s="8">
        <f t="shared" si="149"/>
        <v>0</v>
      </c>
      <c r="BC264" s="8">
        <f t="shared" si="149"/>
        <v>0</v>
      </c>
      <c r="BD264" s="8">
        <f t="shared" si="149"/>
        <v>160000</v>
      </c>
      <c r="BE264" s="8">
        <f t="shared" si="149"/>
        <v>0</v>
      </c>
      <c r="BF264" s="8">
        <f t="shared" si="149"/>
        <v>0</v>
      </c>
      <c r="BG264" s="8">
        <f t="shared" si="149"/>
        <v>0</v>
      </c>
      <c r="BH264" s="8">
        <f t="shared" si="149"/>
        <v>0</v>
      </c>
      <c r="BI264" s="8">
        <f t="shared" si="149"/>
        <v>0</v>
      </c>
      <c r="BJ264" s="8">
        <f t="shared" si="149"/>
        <v>0</v>
      </c>
      <c r="BK264" s="8">
        <f t="shared" si="149"/>
        <v>0</v>
      </c>
      <c r="BL264" s="8">
        <f t="shared" si="149"/>
        <v>0</v>
      </c>
      <c r="BM264" s="8">
        <f t="shared" si="149"/>
        <v>0</v>
      </c>
      <c r="BN264" s="8">
        <f t="shared" si="149"/>
        <v>0</v>
      </c>
      <c r="BO264" s="8">
        <f t="shared" ref="BO264:CQ264" si="150">BO7+BO26+BO43+BO60+BO77+BO95+BO112+BO129+BO146+BO163+BO181+BO198</f>
        <v>0</v>
      </c>
      <c r="BP264" s="8">
        <f t="shared" si="150"/>
        <v>0</v>
      </c>
      <c r="BQ264" s="8">
        <f t="shared" si="150"/>
        <v>0</v>
      </c>
      <c r="BR264" s="8">
        <f t="shared" si="150"/>
        <v>0</v>
      </c>
      <c r="BS264" s="8">
        <f t="shared" si="150"/>
        <v>0</v>
      </c>
      <c r="BT264" s="8">
        <f t="shared" si="150"/>
        <v>0</v>
      </c>
      <c r="BU264" s="8">
        <f t="shared" si="150"/>
        <v>0</v>
      </c>
      <c r="BV264" s="8">
        <f t="shared" si="150"/>
        <v>0</v>
      </c>
      <c r="BW264" s="8">
        <f t="shared" si="150"/>
        <v>0</v>
      </c>
      <c r="BX264" s="8">
        <f t="shared" si="150"/>
        <v>0</v>
      </c>
      <c r="BY264" s="8">
        <f t="shared" si="150"/>
        <v>0</v>
      </c>
      <c r="BZ264" s="8">
        <f t="shared" si="150"/>
        <v>0</v>
      </c>
      <c r="CA264" s="8">
        <f t="shared" si="150"/>
        <v>0</v>
      </c>
      <c r="CB264" s="8">
        <f t="shared" si="150"/>
        <v>0</v>
      </c>
      <c r="CC264" s="8">
        <f t="shared" si="150"/>
        <v>0</v>
      </c>
      <c r="CD264" s="8">
        <f t="shared" si="150"/>
        <v>0</v>
      </c>
      <c r="CE264" s="8">
        <f t="shared" si="150"/>
        <v>0</v>
      </c>
      <c r="CF264" s="8">
        <f t="shared" si="150"/>
        <v>0</v>
      </c>
      <c r="CG264" s="8">
        <f t="shared" si="150"/>
        <v>0</v>
      </c>
      <c r="CH264" s="8">
        <f t="shared" si="150"/>
        <v>0</v>
      </c>
      <c r="CI264" s="8">
        <f t="shared" si="150"/>
        <v>0</v>
      </c>
      <c r="CJ264" s="8">
        <f t="shared" si="150"/>
        <v>0</v>
      </c>
      <c r="CK264" s="8">
        <f t="shared" si="150"/>
        <v>0</v>
      </c>
      <c r="CL264" s="8">
        <f t="shared" si="150"/>
        <v>0</v>
      </c>
      <c r="CM264" s="8">
        <f t="shared" si="150"/>
        <v>0</v>
      </c>
      <c r="CN264" s="8">
        <f t="shared" si="150"/>
        <v>0</v>
      </c>
      <c r="CO264" s="8">
        <f t="shared" si="150"/>
        <v>0</v>
      </c>
      <c r="CP264" s="8">
        <f t="shared" si="150"/>
        <v>0</v>
      </c>
      <c r="CQ264" s="8">
        <f t="shared" si="150"/>
        <v>2798367.6</v>
      </c>
      <c r="CR264" s="8" t="s">
        <v>296</v>
      </c>
    </row>
    <row r="265" spans="1:100" ht="13.5" x14ac:dyDescent="0.25">
      <c r="A265" s="7" t="s">
        <v>358</v>
      </c>
      <c r="B265" s="8" t="s">
        <v>361</v>
      </c>
      <c r="C265" s="8">
        <f t="shared" ref="C265:BN265" si="151">C8+C27+C44+C61+C78+C96+C113+C130+C147+C164+C182+C199</f>
        <v>19832683.899999999</v>
      </c>
      <c r="D265" s="8">
        <f t="shared" si="151"/>
        <v>0</v>
      </c>
      <c r="E265" s="8">
        <f t="shared" si="151"/>
        <v>0</v>
      </c>
      <c r="F265" s="8">
        <f t="shared" si="151"/>
        <v>0</v>
      </c>
      <c r="G265" s="8">
        <f t="shared" si="151"/>
        <v>0</v>
      </c>
      <c r="H265" s="8">
        <f t="shared" si="151"/>
        <v>0</v>
      </c>
      <c r="I265" s="8">
        <f t="shared" si="151"/>
        <v>0</v>
      </c>
      <c r="J265" s="8">
        <f t="shared" si="151"/>
        <v>0</v>
      </c>
      <c r="K265" s="8">
        <f t="shared" si="151"/>
        <v>0</v>
      </c>
      <c r="L265" s="8">
        <f t="shared" si="151"/>
        <v>385000</v>
      </c>
      <c r="M265" s="8">
        <f t="shared" si="151"/>
        <v>0</v>
      </c>
      <c r="N265" s="8">
        <f t="shared" si="151"/>
        <v>5000</v>
      </c>
      <c r="O265" s="8">
        <f t="shared" si="151"/>
        <v>30000</v>
      </c>
      <c r="P265" s="8">
        <f t="shared" si="151"/>
        <v>835000</v>
      </c>
      <c r="Q265" s="8">
        <f t="shared" si="151"/>
        <v>0</v>
      </c>
      <c r="R265" s="8">
        <f t="shared" si="151"/>
        <v>40000</v>
      </c>
      <c r="S265" s="8">
        <f t="shared" si="151"/>
        <v>25000</v>
      </c>
      <c r="T265" s="8">
        <f t="shared" si="151"/>
        <v>0</v>
      </c>
      <c r="U265" s="8">
        <f t="shared" si="151"/>
        <v>0</v>
      </c>
      <c r="V265" s="8">
        <f t="shared" si="151"/>
        <v>0</v>
      </c>
      <c r="W265" s="8">
        <f t="shared" si="151"/>
        <v>0</v>
      </c>
      <c r="X265" s="8">
        <f t="shared" si="151"/>
        <v>0</v>
      </c>
      <c r="Y265" s="8">
        <f t="shared" si="151"/>
        <v>0</v>
      </c>
      <c r="Z265" s="8">
        <f t="shared" si="151"/>
        <v>655000</v>
      </c>
      <c r="AA265" s="8">
        <f t="shared" si="151"/>
        <v>20000</v>
      </c>
      <c r="AB265" s="8">
        <f t="shared" si="151"/>
        <v>0</v>
      </c>
      <c r="AC265" s="8">
        <f t="shared" si="151"/>
        <v>0</v>
      </c>
      <c r="AD265" s="8">
        <f t="shared" si="151"/>
        <v>0</v>
      </c>
      <c r="AE265" s="8">
        <f t="shared" si="151"/>
        <v>0</v>
      </c>
      <c r="AF265" s="8">
        <f t="shared" si="151"/>
        <v>0</v>
      </c>
      <c r="AG265" s="8">
        <f t="shared" si="151"/>
        <v>0</v>
      </c>
      <c r="AH265" s="8">
        <f t="shared" si="151"/>
        <v>0</v>
      </c>
      <c r="AI265" s="8">
        <f t="shared" si="151"/>
        <v>0</v>
      </c>
      <c r="AJ265" s="8">
        <f t="shared" si="151"/>
        <v>0</v>
      </c>
      <c r="AK265" s="8">
        <f t="shared" si="151"/>
        <v>0</v>
      </c>
      <c r="AL265" s="8">
        <f t="shared" si="151"/>
        <v>0</v>
      </c>
      <c r="AM265" s="8">
        <f t="shared" si="151"/>
        <v>0</v>
      </c>
      <c r="AN265" s="8">
        <f t="shared" si="151"/>
        <v>0</v>
      </c>
      <c r="AO265" s="8">
        <f t="shared" si="151"/>
        <v>0</v>
      </c>
      <c r="AP265" s="8">
        <f t="shared" si="151"/>
        <v>0</v>
      </c>
      <c r="AQ265" s="8">
        <f t="shared" si="151"/>
        <v>0</v>
      </c>
      <c r="AR265" s="8">
        <f t="shared" si="151"/>
        <v>0</v>
      </c>
      <c r="AS265" s="8">
        <f t="shared" si="151"/>
        <v>0</v>
      </c>
      <c r="AT265" s="8">
        <f t="shared" si="151"/>
        <v>3025000</v>
      </c>
      <c r="AU265" s="8">
        <f t="shared" si="151"/>
        <v>20000</v>
      </c>
      <c r="AV265" s="8">
        <f t="shared" si="151"/>
        <v>140000</v>
      </c>
      <c r="AW265" s="8">
        <f t="shared" si="151"/>
        <v>0</v>
      </c>
      <c r="AX265" s="8">
        <f t="shared" si="151"/>
        <v>0</v>
      </c>
      <c r="AY265" s="8">
        <f t="shared" si="151"/>
        <v>1175000</v>
      </c>
      <c r="AZ265" s="8">
        <f t="shared" si="151"/>
        <v>305000</v>
      </c>
      <c r="BA265" s="8">
        <f t="shared" si="151"/>
        <v>0</v>
      </c>
      <c r="BB265" s="8">
        <f t="shared" si="151"/>
        <v>0</v>
      </c>
      <c r="BC265" s="8">
        <f t="shared" si="151"/>
        <v>0</v>
      </c>
      <c r="BD265" s="8">
        <f t="shared" si="151"/>
        <v>1260000</v>
      </c>
      <c r="BE265" s="8">
        <f t="shared" si="151"/>
        <v>0</v>
      </c>
      <c r="BF265" s="8">
        <f t="shared" si="151"/>
        <v>0</v>
      </c>
      <c r="BG265" s="8">
        <f t="shared" si="151"/>
        <v>0</v>
      </c>
      <c r="BH265" s="8">
        <f t="shared" si="151"/>
        <v>0</v>
      </c>
      <c r="BI265" s="8">
        <f t="shared" si="151"/>
        <v>0</v>
      </c>
      <c r="BJ265" s="8">
        <f t="shared" si="151"/>
        <v>0</v>
      </c>
      <c r="BK265" s="8">
        <f t="shared" si="151"/>
        <v>0</v>
      </c>
      <c r="BL265" s="8">
        <f t="shared" si="151"/>
        <v>0</v>
      </c>
      <c r="BM265" s="8">
        <f t="shared" si="151"/>
        <v>0</v>
      </c>
      <c r="BN265" s="8">
        <f t="shared" si="151"/>
        <v>0</v>
      </c>
      <c r="BO265" s="8">
        <f t="shared" ref="BO265:CQ265" si="152">BO8+BO27+BO44+BO61+BO78+BO96+BO113+BO130+BO147+BO164+BO182+BO199</f>
        <v>0</v>
      </c>
      <c r="BP265" s="8">
        <f t="shared" si="152"/>
        <v>0</v>
      </c>
      <c r="BQ265" s="8">
        <f t="shared" si="152"/>
        <v>0</v>
      </c>
      <c r="BR265" s="8">
        <f t="shared" si="152"/>
        <v>0</v>
      </c>
      <c r="BS265" s="8">
        <f t="shared" si="152"/>
        <v>0</v>
      </c>
      <c r="BT265" s="8">
        <f t="shared" si="152"/>
        <v>0</v>
      </c>
      <c r="BU265" s="8">
        <f t="shared" si="152"/>
        <v>0</v>
      </c>
      <c r="BV265" s="8">
        <f t="shared" si="152"/>
        <v>0</v>
      </c>
      <c r="BW265" s="8">
        <f t="shared" si="152"/>
        <v>0</v>
      </c>
      <c r="BX265" s="8">
        <f t="shared" si="152"/>
        <v>0</v>
      </c>
      <c r="BY265" s="8">
        <f t="shared" si="152"/>
        <v>0</v>
      </c>
      <c r="BZ265" s="8">
        <f t="shared" si="152"/>
        <v>0</v>
      </c>
      <c r="CA265" s="8">
        <f t="shared" si="152"/>
        <v>0</v>
      </c>
      <c r="CB265" s="8">
        <f t="shared" si="152"/>
        <v>0</v>
      </c>
      <c r="CC265" s="8">
        <f t="shared" si="152"/>
        <v>0</v>
      </c>
      <c r="CD265" s="8">
        <f t="shared" si="152"/>
        <v>0</v>
      </c>
      <c r="CE265" s="8">
        <f t="shared" si="152"/>
        <v>0</v>
      </c>
      <c r="CF265" s="8">
        <f t="shared" si="152"/>
        <v>0</v>
      </c>
      <c r="CG265" s="8">
        <f t="shared" si="152"/>
        <v>0</v>
      </c>
      <c r="CH265" s="8">
        <f t="shared" si="152"/>
        <v>0</v>
      </c>
      <c r="CI265" s="8">
        <f t="shared" si="152"/>
        <v>0</v>
      </c>
      <c r="CJ265" s="8">
        <f t="shared" si="152"/>
        <v>0</v>
      </c>
      <c r="CK265" s="8">
        <f t="shared" si="152"/>
        <v>0</v>
      </c>
      <c r="CL265" s="8">
        <f t="shared" si="152"/>
        <v>0</v>
      </c>
      <c r="CM265" s="8">
        <f t="shared" si="152"/>
        <v>0</v>
      </c>
      <c r="CN265" s="8">
        <f t="shared" si="152"/>
        <v>0</v>
      </c>
      <c r="CO265" s="8">
        <f t="shared" si="152"/>
        <v>0</v>
      </c>
      <c r="CP265" s="8">
        <f t="shared" si="152"/>
        <v>0</v>
      </c>
      <c r="CQ265" s="8">
        <f t="shared" si="152"/>
        <v>27752683.900000002</v>
      </c>
      <c r="CR265" s="8" t="s">
        <v>358</v>
      </c>
    </row>
    <row r="266" spans="1:100" ht="13.5" x14ac:dyDescent="0.25">
      <c r="A266" s="7" t="s">
        <v>298</v>
      </c>
      <c r="B266" s="8" t="s">
        <v>299</v>
      </c>
      <c r="C266" s="8">
        <f t="shared" ref="C266:BN266" si="153">C9+C28+C45+C62+C79+C97+C114+C131+C148+C165+C183+C200</f>
        <v>12289323.880000001</v>
      </c>
      <c r="D266" s="8">
        <f t="shared" si="153"/>
        <v>0</v>
      </c>
      <c r="E266" s="8">
        <f t="shared" si="153"/>
        <v>0</v>
      </c>
      <c r="F266" s="8">
        <f t="shared" si="153"/>
        <v>0</v>
      </c>
      <c r="G266" s="8">
        <f t="shared" si="153"/>
        <v>480000</v>
      </c>
      <c r="H266" s="8">
        <f t="shared" si="153"/>
        <v>369000</v>
      </c>
      <c r="I266" s="8">
        <f t="shared" si="153"/>
        <v>0</v>
      </c>
      <c r="J266" s="8">
        <f t="shared" si="153"/>
        <v>0</v>
      </c>
      <c r="K266" s="8">
        <f t="shared" si="153"/>
        <v>0</v>
      </c>
      <c r="L266" s="8">
        <f t="shared" si="153"/>
        <v>46500</v>
      </c>
      <c r="M266" s="8">
        <f t="shared" si="153"/>
        <v>0</v>
      </c>
      <c r="N266" s="8">
        <f t="shared" si="153"/>
        <v>0</v>
      </c>
      <c r="O266" s="8">
        <f t="shared" si="153"/>
        <v>0</v>
      </c>
      <c r="P266" s="8">
        <f t="shared" si="153"/>
        <v>93000</v>
      </c>
      <c r="Q266" s="8">
        <f t="shared" si="153"/>
        <v>0</v>
      </c>
      <c r="R266" s="8">
        <f t="shared" si="153"/>
        <v>0</v>
      </c>
      <c r="S266" s="8">
        <f t="shared" si="153"/>
        <v>12000</v>
      </c>
      <c r="T266" s="8">
        <f t="shared" si="153"/>
        <v>25000</v>
      </c>
      <c r="U266" s="8">
        <f t="shared" si="153"/>
        <v>0</v>
      </c>
      <c r="V266" s="8">
        <f t="shared" si="153"/>
        <v>2719500</v>
      </c>
      <c r="W266" s="8">
        <f t="shared" si="153"/>
        <v>0</v>
      </c>
      <c r="X266" s="8">
        <f t="shared" si="153"/>
        <v>15000</v>
      </c>
      <c r="Y266" s="8">
        <f t="shared" si="153"/>
        <v>25000</v>
      </c>
      <c r="Z266" s="8">
        <f t="shared" si="153"/>
        <v>829800</v>
      </c>
      <c r="AA266" s="8">
        <f t="shared" si="153"/>
        <v>10000</v>
      </c>
      <c r="AB266" s="8">
        <f t="shared" si="153"/>
        <v>5000</v>
      </c>
      <c r="AC266" s="8">
        <f t="shared" si="153"/>
        <v>0</v>
      </c>
      <c r="AD266" s="8">
        <f t="shared" si="153"/>
        <v>41000</v>
      </c>
      <c r="AE266" s="8">
        <f t="shared" si="153"/>
        <v>580000</v>
      </c>
      <c r="AF266" s="8">
        <f t="shared" si="153"/>
        <v>0</v>
      </c>
      <c r="AG266" s="8">
        <f t="shared" si="153"/>
        <v>0</v>
      </c>
      <c r="AH266" s="8">
        <f t="shared" si="153"/>
        <v>0</v>
      </c>
      <c r="AI266" s="8">
        <f t="shared" si="153"/>
        <v>35000</v>
      </c>
      <c r="AJ266" s="8">
        <f t="shared" si="153"/>
        <v>0</v>
      </c>
      <c r="AK266" s="8">
        <f t="shared" si="153"/>
        <v>93738.1</v>
      </c>
      <c r="AL266" s="8">
        <f t="shared" si="153"/>
        <v>0</v>
      </c>
      <c r="AM266" s="8">
        <f t="shared" si="153"/>
        <v>1294300</v>
      </c>
      <c r="AN266" s="8">
        <f t="shared" si="153"/>
        <v>0</v>
      </c>
      <c r="AO266" s="8">
        <f t="shared" si="153"/>
        <v>0</v>
      </c>
      <c r="AP266" s="8">
        <f t="shared" si="153"/>
        <v>0</v>
      </c>
      <c r="AQ266" s="8">
        <f t="shared" si="153"/>
        <v>0</v>
      </c>
      <c r="AR266" s="8">
        <f t="shared" si="153"/>
        <v>0</v>
      </c>
      <c r="AS266" s="8">
        <f t="shared" si="153"/>
        <v>0</v>
      </c>
      <c r="AT266" s="8">
        <f t="shared" si="153"/>
        <v>361750</v>
      </c>
      <c r="AU266" s="8">
        <f t="shared" si="153"/>
        <v>2070800</v>
      </c>
      <c r="AV266" s="8">
        <f t="shared" si="153"/>
        <v>26500</v>
      </c>
      <c r="AW266" s="8">
        <f t="shared" si="153"/>
        <v>0</v>
      </c>
      <c r="AX266" s="8">
        <f t="shared" si="153"/>
        <v>0</v>
      </c>
      <c r="AY266" s="8">
        <f t="shared" si="153"/>
        <v>668950</v>
      </c>
      <c r="AZ266" s="8">
        <f t="shared" si="153"/>
        <v>133500</v>
      </c>
      <c r="BA266" s="8">
        <f t="shared" si="153"/>
        <v>135000</v>
      </c>
      <c r="BB266" s="8">
        <f t="shared" si="153"/>
        <v>15000</v>
      </c>
      <c r="BC266" s="8">
        <f t="shared" si="153"/>
        <v>0</v>
      </c>
      <c r="BD266" s="8">
        <f t="shared" si="153"/>
        <v>0</v>
      </c>
      <c r="BE266" s="8">
        <f t="shared" si="153"/>
        <v>0</v>
      </c>
      <c r="BF266" s="8">
        <f t="shared" si="153"/>
        <v>0</v>
      </c>
      <c r="BG266" s="8">
        <f t="shared" si="153"/>
        <v>0</v>
      </c>
      <c r="BH266" s="8">
        <f t="shared" si="153"/>
        <v>0</v>
      </c>
      <c r="BI266" s="8">
        <f t="shared" si="153"/>
        <v>0</v>
      </c>
      <c r="BJ266" s="8">
        <f t="shared" si="153"/>
        <v>0</v>
      </c>
      <c r="BK266" s="8">
        <f t="shared" si="153"/>
        <v>0</v>
      </c>
      <c r="BL266" s="8">
        <f t="shared" si="153"/>
        <v>0</v>
      </c>
      <c r="BM266" s="8">
        <f t="shared" si="153"/>
        <v>0</v>
      </c>
      <c r="BN266" s="8">
        <f t="shared" si="153"/>
        <v>0</v>
      </c>
      <c r="BO266" s="8">
        <f t="shared" ref="BO266:CQ266" si="154">BO9+BO28+BO45+BO62+BO79+BO97+BO114+BO131+BO148+BO165+BO183+BO200</f>
        <v>0</v>
      </c>
      <c r="BP266" s="8">
        <f t="shared" si="154"/>
        <v>0</v>
      </c>
      <c r="BQ266" s="8">
        <f t="shared" si="154"/>
        <v>0</v>
      </c>
      <c r="BR266" s="8">
        <f t="shared" si="154"/>
        <v>0</v>
      </c>
      <c r="BS266" s="8">
        <f t="shared" si="154"/>
        <v>0</v>
      </c>
      <c r="BT266" s="8">
        <f t="shared" si="154"/>
        <v>0</v>
      </c>
      <c r="BU266" s="8">
        <f t="shared" si="154"/>
        <v>91424774.760000005</v>
      </c>
      <c r="BV266" s="8">
        <f t="shared" si="154"/>
        <v>0</v>
      </c>
      <c r="BW266" s="8">
        <f t="shared" si="154"/>
        <v>0</v>
      </c>
      <c r="BX266" s="8">
        <f t="shared" si="154"/>
        <v>0</v>
      </c>
      <c r="BY266" s="8">
        <f t="shared" si="154"/>
        <v>0</v>
      </c>
      <c r="BZ266" s="8">
        <f t="shared" si="154"/>
        <v>346894767.03000003</v>
      </c>
      <c r="CA266" s="8">
        <f t="shared" si="154"/>
        <v>0</v>
      </c>
      <c r="CB266" s="8">
        <f t="shared" si="154"/>
        <v>0</v>
      </c>
      <c r="CC266" s="8">
        <f t="shared" si="154"/>
        <v>0</v>
      </c>
      <c r="CD266" s="8">
        <f t="shared" si="154"/>
        <v>0</v>
      </c>
      <c r="CE266" s="8">
        <f t="shared" si="154"/>
        <v>0</v>
      </c>
      <c r="CF266" s="8">
        <f t="shared" si="154"/>
        <v>0</v>
      </c>
      <c r="CG266" s="8">
        <f t="shared" si="154"/>
        <v>0</v>
      </c>
      <c r="CH266" s="8">
        <f t="shared" si="154"/>
        <v>0</v>
      </c>
      <c r="CI266" s="8">
        <f t="shared" si="154"/>
        <v>0</v>
      </c>
      <c r="CJ266" s="8">
        <f t="shared" si="154"/>
        <v>0</v>
      </c>
      <c r="CK266" s="8">
        <f t="shared" si="154"/>
        <v>0</v>
      </c>
      <c r="CL266" s="8">
        <f t="shared" si="154"/>
        <v>0</v>
      </c>
      <c r="CM266" s="8">
        <f t="shared" si="154"/>
        <v>0</v>
      </c>
      <c r="CN266" s="8">
        <f t="shared" si="154"/>
        <v>0</v>
      </c>
      <c r="CO266" s="8">
        <f t="shared" si="154"/>
        <v>0</v>
      </c>
      <c r="CP266" s="8">
        <f t="shared" si="154"/>
        <v>0</v>
      </c>
      <c r="CQ266" s="8">
        <f t="shared" si="154"/>
        <v>460694203.77000004</v>
      </c>
      <c r="CR266" s="8" t="s">
        <v>298</v>
      </c>
    </row>
    <row r="267" spans="1:100" ht="13.5" x14ac:dyDescent="0.25">
      <c r="A267" s="7" t="s">
        <v>300</v>
      </c>
      <c r="B267" s="8" t="s">
        <v>301</v>
      </c>
      <c r="C267" s="8">
        <f t="shared" ref="C267:BN267" si="155">C10+C29+C46+C63+C80+C98+C115+C132+C149+C166+C184+C201</f>
        <v>5256892.21</v>
      </c>
      <c r="D267" s="8">
        <f t="shared" si="155"/>
        <v>0</v>
      </c>
      <c r="E267" s="8">
        <f t="shared" si="155"/>
        <v>0</v>
      </c>
      <c r="F267" s="8">
        <f t="shared" si="155"/>
        <v>0</v>
      </c>
      <c r="G267" s="8">
        <f t="shared" si="155"/>
        <v>0</v>
      </c>
      <c r="H267" s="8">
        <f t="shared" si="155"/>
        <v>0</v>
      </c>
      <c r="I267" s="8">
        <f t="shared" si="155"/>
        <v>0</v>
      </c>
      <c r="J267" s="8">
        <f t="shared" si="155"/>
        <v>0</v>
      </c>
      <c r="K267" s="8">
        <f t="shared" si="155"/>
        <v>0</v>
      </c>
      <c r="L267" s="8">
        <f t="shared" si="155"/>
        <v>200</v>
      </c>
      <c r="M267" s="8">
        <f t="shared" si="155"/>
        <v>0</v>
      </c>
      <c r="N267" s="8">
        <f t="shared" si="155"/>
        <v>0</v>
      </c>
      <c r="O267" s="8">
        <f t="shared" si="155"/>
        <v>0</v>
      </c>
      <c r="P267" s="8">
        <f t="shared" si="155"/>
        <v>128000</v>
      </c>
      <c r="Q267" s="8">
        <f t="shared" si="155"/>
        <v>0</v>
      </c>
      <c r="R267" s="8">
        <f t="shared" si="155"/>
        <v>0</v>
      </c>
      <c r="S267" s="8">
        <f t="shared" si="155"/>
        <v>0</v>
      </c>
      <c r="T267" s="8">
        <f t="shared" si="155"/>
        <v>409000</v>
      </c>
      <c r="U267" s="8">
        <f t="shared" si="155"/>
        <v>0</v>
      </c>
      <c r="V267" s="8">
        <f t="shared" si="155"/>
        <v>0</v>
      </c>
      <c r="W267" s="8">
        <f t="shared" si="155"/>
        <v>0</v>
      </c>
      <c r="X267" s="8">
        <f t="shared" si="155"/>
        <v>0</v>
      </c>
      <c r="Y267" s="8">
        <f t="shared" si="155"/>
        <v>0</v>
      </c>
      <c r="Z267" s="8">
        <f t="shared" si="155"/>
        <v>0</v>
      </c>
      <c r="AA267" s="8">
        <f t="shared" si="155"/>
        <v>0</v>
      </c>
      <c r="AB267" s="8">
        <f t="shared" si="155"/>
        <v>0</v>
      </c>
      <c r="AC267" s="8">
        <f t="shared" si="155"/>
        <v>302000</v>
      </c>
      <c r="AD267" s="8">
        <f t="shared" si="155"/>
        <v>0</v>
      </c>
      <c r="AE267" s="8">
        <f t="shared" si="155"/>
        <v>0</v>
      </c>
      <c r="AF267" s="8">
        <f t="shared" si="155"/>
        <v>0</v>
      </c>
      <c r="AG267" s="8">
        <f t="shared" si="155"/>
        <v>0</v>
      </c>
      <c r="AH267" s="8">
        <f t="shared" si="155"/>
        <v>0</v>
      </c>
      <c r="AI267" s="8">
        <f t="shared" si="155"/>
        <v>2547619.0499999998</v>
      </c>
      <c r="AJ267" s="8">
        <f t="shared" si="155"/>
        <v>0</v>
      </c>
      <c r="AK267" s="8">
        <f t="shared" si="155"/>
        <v>0</v>
      </c>
      <c r="AL267" s="8">
        <f t="shared" si="155"/>
        <v>0</v>
      </c>
      <c r="AM267" s="8">
        <f t="shared" si="155"/>
        <v>0</v>
      </c>
      <c r="AN267" s="8">
        <f t="shared" si="155"/>
        <v>0</v>
      </c>
      <c r="AO267" s="8">
        <f t="shared" si="155"/>
        <v>0</v>
      </c>
      <c r="AP267" s="8">
        <f t="shared" si="155"/>
        <v>0</v>
      </c>
      <c r="AQ267" s="8">
        <f t="shared" si="155"/>
        <v>0</v>
      </c>
      <c r="AR267" s="8">
        <f t="shared" si="155"/>
        <v>0</v>
      </c>
      <c r="AS267" s="8">
        <f t="shared" si="155"/>
        <v>0</v>
      </c>
      <c r="AT267" s="8">
        <f t="shared" si="155"/>
        <v>43000</v>
      </c>
      <c r="AU267" s="8">
        <f t="shared" si="155"/>
        <v>50000</v>
      </c>
      <c r="AV267" s="8">
        <f t="shared" si="155"/>
        <v>30000</v>
      </c>
      <c r="AW267" s="8">
        <f t="shared" si="155"/>
        <v>0</v>
      </c>
      <c r="AX267" s="8">
        <f t="shared" si="155"/>
        <v>0</v>
      </c>
      <c r="AY267" s="8">
        <f t="shared" si="155"/>
        <v>17800</v>
      </c>
      <c r="AZ267" s="8">
        <f t="shared" si="155"/>
        <v>0</v>
      </c>
      <c r="BA267" s="8">
        <f t="shared" si="155"/>
        <v>0</v>
      </c>
      <c r="BB267" s="8">
        <f t="shared" si="155"/>
        <v>0</v>
      </c>
      <c r="BC267" s="8">
        <f t="shared" si="155"/>
        <v>0</v>
      </c>
      <c r="BD267" s="8">
        <f t="shared" si="155"/>
        <v>0</v>
      </c>
      <c r="BE267" s="8">
        <f t="shared" si="155"/>
        <v>0</v>
      </c>
      <c r="BF267" s="8">
        <f t="shared" si="155"/>
        <v>0</v>
      </c>
      <c r="BG267" s="8">
        <f t="shared" si="155"/>
        <v>0</v>
      </c>
      <c r="BH267" s="8">
        <f t="shared" si="155"/>
        <v>0</v>
      </c>
      <c r="BI267" s="8">
        <f t="shared" si="155"/>
        <v>0</v>
      </c>
      <c r="BJ267" s="8">
        <f t="shared" si="155"/>
        <v>0</v>
      </c>
      <c r="BK267" s="8">
        <f t="shared" si="155"/>
        <v>0</v>
      </c>
      <c r="BL267" s="8">
        <f t="shared" si="155"/>
        <v>0</v>
      </c>
      <c r="BM267" s="8">
        <f t="shared" si="155"/>
        <v>0</v>
      </c>
      <c r="BN267" s="8">
        <f t="shared" si="155"/>
        <v>0</v>
      </c>
      <c r="BO267" s="8">
        <f t="shared" ref="BO267:CQ267" si="156">BO10+BO29+BO46+BO63+BO80+BO98+BO115+BO132+BO149+BO166+BO184+BO201</f>
        <v>0</v>
      </c>
      <c r="BP267" s="8">
        <f t="shared" si="156"/>
        <v>0</v>
      </c>
      <c r="BQ267" s="8">
        <f t="shared" si="156"/>
        <v>0</v>
      </c>
      <c r="BR267" s="8">
        <f t="shared" si="156"/>
        <v>0</v>
      </c>
      <c r="BS267" s="8">
        <f t="shared" si="156"/>
        <v>0</v>
      </c>
      <c r="BT267" s="8">
        <f t="shared" si="156"/>
        <v>0</v>
      </c>
      <c r="BU267" s="8">
        <f t="shared" si="156"/>
        <v>0</v>
      </c>
      <c r="BV267" s="8">
        <f t="shared" si="156"/>
        <v>0</v>
      </c>
      <c r="BW267" s="8">
        <f t="shared" si="156"/>
        <v>0</v>
      </c>
      <c r="BX267" s="8">
        <f t="shared" si="156"/>
        <v>0</v>
      </c>
      <c r="BY267" s="8">
        <f t="shared" si="156"/>
        <v>0</v>
      </c>
      <c r="BZ267" s="8">
        <f t="shared" si="156"/>
        <v>0</v>
      </c>
      <c r="CA267" s="8">
        <f t="shared" si="156"/>
        <v>0</v>
      </c>
      <c r="CB267" s="8">
        <f t="shared" si="156"/>
        <v>0</v>
      </c>
      <c r="CC267" s="8">
        <f t="shared" si="156"/>
        <v>0</v>
      </c>
      <c r="CD267" s="8">
        <f t="shared" si="156"/>
        <v>0</v>
      </c>
      <c r="CE267" s="8">
        <f t="shared" si="156"/>
        <v>0</v>
      </c>
      <c r="CF267" s="8">
        <f t="shared" si="156"/>
        <v>0</v>
      </c>
      <c r="CG267" s="8">
        <f t="shared" si="156"/>
        <v>0</v>
      </c>
      <c r="CH267" s="8">
        <f t="shared" si="156"/>
        <v>0</v>
      </c>
      <c r="CI267" s="8">
        <f t="shared" si="156"/>
        <v>0</v>
      </c>
      <c r="CJ267" s="8">
        <f t="shared" si="156"/>
        <v>0</v>
      </c>
      <c r="CK267" s="8">
        <f t="shared" si="156"/>
        <v>0</v>
      </c>
      <c r="CL267" s="8">
        <f t="shared" si="156"/>
        <v>0</v>
      </c>
      <c r="CM267" s="8">
        <f t="shared" si="156"/>
        <v>0</v>
      </c>
      <c r="CN267" s="8">
        <f t="shared" si="156"/>
        <v>0</v>
      </c>
      <c r="CO267" s="8">
        <f t="shared" si="156"/>
        <v>0</v>
      </c>
      <c r="CP267" s="8">
        <f t="shared" si="156"/>
        <v>0</v>
      </c>
      <c r="CQ267" s="8">
        <f t="shared" si="156"/>
        <v>8784511.2599999998</v>
      </c>
      <c r="CR267" s="8" t="s">
        <v>300</v>
      </c>
    </row>
    <row r="268" spans="1:100" ht="13.5" x14ac:dyDescent="0.25">
      <c r="A268" s="7" t="s">
        <v>302</v>
      </c>
      <c r="B268" s="8" t="s">
        <v>303</v>
      </c>
      <c r="C268" s="8">
        <f t="shared" ref="C268:BN268" si="157">C11+C30+C47+C64+C81+C99+C116+C133+C150+C167+C185+C202</f>
        <v>41275274.730000004</v>
      </c>
      <c r="D268" s="8">
        <f t="shared" si="157"/>
        <v>0</v>
      </c>
      <c r="E268" s="8">
        <f t="shared" si="157"/>
        <v>1370000</v>
      </c>
      <c r="F268" s="8">
        <f t="shared" si="157"/>
        <v>201932009.90000001</v>
      </c>
      <c r="G268" s="8">
        <f t="shared" si="157"/>
        <v>0</v>
      </c>
      <c r="H268" s="8">
        <f t="shared" si="157"/>
        <v>434000</v>
      </c>
      <c r="I268" s="8">
        <f t="shared" si="157"/>
        <v>0</v>
      </c>
      <c r="J268" s="8">
        <f t="shared" si="157"/>
        <v>0</v>
      </c>
      <c r="K268" s="8">
        <f t="shared" si="157"/>
        <v>0</v>
      </c>
      <c r="L268" s="8">
        <f t="shared" si="157"/>
        <v>16000</v>
      </c>
      <c r="M268" s="8">
        <f t="shared" si="157"/>
        <v>0</v>
      </c>
      <c r="N268" s="8">
        <f t="shared" si="157"/>
        <v>50000</v>
      </c>
      <c r="O268" s="8">
        <f t="shared" si="157"/>
        <v>0</v>
      </c>
      <c r="P268" s="8">
        <f t="shared" si="157"/>
        <v>2470950</v>
      </c>
      <c r="Q268" s="8">
        <f t="shared" si="157"/>
        <v>0</v>
      </c>
      <c r="R268" s="8">
        <f t="shared" si="157"/>
        <v>195000</v>
      </c>
      <c r="S268" s="8">
        <f t="shared" si="157"/>
        <v>0</v>
      </c>
      <c r="T268" s="8">
        <f t="shared" si="157"/>
        <v>90000</v>
      </c>
      <c r="U268" s="8">
        <f t="shared" si="157"/>
        <v>0</v>
      </c>
      <c r="V268" s="8">
        <f t="shared" si="157"/>
        <v>0</v>
      </c>
      <c r="W268" s="8">
        <f t="shared" si="157"/>
        <v>0</v>
      </c>
      <c r="X268" s="8">
        <f t="shared" si="157"/>
        <v>0</v>
      </c>
      <c r="Y268" s="8">
        <f t="shared" si="157"/>
        <v>0</v>
      </c>
      <c r="Z268" s="8">
        <f t="shared" si="157"/>
        <v>3986500</v>
      </c>
      <c r="AA268" s="8">
        <f t="shared" si="157"/>
        <v>0</v>
      </c>
      <c r="AB268" s="8">
        <f t="shared" si="157"/>
        <v>0</v>
      </c>
      <c r="AC268" s="8">
        <f t="shared" si="157"/>
        <v>464000</v>
      </c>
      <c r="AD268" s="8">
        <f t="shared" si="157"/>
        <v>120500</v>
      </c>
      <c r="AE268" s="8">
        <f t="shared" si="157"/>
        <v>107300</v>
      </c>
      <c r="AF268" s="8">
        <f t="shared" si="157"/>
        <v>0</v>
      </c>
      <c r="AG268" s="8">
        <f t="shared" si="157"/>
        <v>125000</v>
      </c>
      <c r="AH268" s="8">
        <f t="shared" si="157"/>
        <v>0</v>
      </c>
      <c r="AI268" s="8">
        <f t="shared" si="157"/>
        <v>1443095.85</v>
      </c>
      <c r="AJ268" s="8">
        <f t="shared" si="157"/>
        <v>14462850</v>
      </c>
      <c r="AK268" s="8">
        <f t="shared" si="157"/>
        <v>0</v>
      </c>
      <c r="AL268" s="8">
        <f t="shared" si="157"/>
        <v>0</v>
      </c>
      <c r="AM268" s="8">
        <f t="shared" si="157"/>
        <v>0</v>
      </c>
      <c r="AN268" s="8">
        <f t="shared" si="157"/>
        <v>0</v>
      </c>
      <c r="AO268" s="8">
        <f t="shared" si="157"/>
        <v>0</v>
      </c>
      <c r="AP268" s="8">
        <f t="shared" si="157"/>
        <v>6000000</v>
      </c>
      <c r="AQ268" s="8">
        <f t="shared" si="157"/>
        <v>0</v>
      </c>
      <c r="AR268" s="8">
        <f t="shared" si="157"/>
        <v>0</v>
      </c>
      <c r="AS268" s="8">
        <f t="shared" si="157"/>
        <v>0</v>
      </c>
      <c r="AT268" s="8">
        <f t="shared" si="157"/>
        <v>1428121.43</v>
      </c>
      <c r="AU268" s="8">
        <f t="shared" si="157"/>
        <v>429750</v>
      </c>
      <c r="AV268" s="8">
        <f t="shared" si="157"/>
        <v>216100</v>
      </c>
      <c r="AW268" s="8">
        <f t="shared" si="157"/>
        <v>0</v>
      </c>
      <c r="AX268" s="8">
        <f t="shared" si="157"/>
        <v>0</v>
      </c>
      <c r="AY268" s="8">
        <f t="shared" si="157"/>
        <v>487900</v>
      </c>
      <c r="AZ268" s="8">
        <f t="shared" si="157"/>
        <v>0</v>
      </c>
      <c r="BA268" s="8">
        <f t="shared" si="157"/>
        <v>0</v>
      </c>
      <c r="BB268" s="8">
        <f t="shared" si="157"/>
        <v>30000</v>
      </c>
      <c r="BC268" s="8">
        <f t="shared" si="157"/>
        <v>0</v>
      </c>
      <c r="BD268" s="8">
        <f t="shared" si="157"/>
        <v>4505000</v>
      </c>
      <c r="BE268" s="8">
        <f t="shared" si="157"/>
        <v>0</v>
      </c>
      <c r="BF268" s="8">
        <f t="shared" si="157"/>
        <v>0</v>
      </c>
      <c r="BG268" s="8">
        <f t="shared" si="157"/>
        <v>0</v>
      </c>
      <c r="BH268" s="8">
        <f t="shared" si="157"/>
        <v>0</v>
      </c>
      <c r="BI268" s="8">
        <f t="shared" si="157"/>
        <v>0</v>
      </c>
      <c r="BJ268" s="8">
        <f t="shared" si="157"/>
        <v>0</v>
      </c>
      <c r="BK268" s="8">
        <f t="shared" si="157"/>
        <v>0</v>
      </c>
      <c r="BL268" s="8">
        <f t="shared" si="157"/>
        <v>0</v>
      </c>
      <c r="BM268" s="8">
        <f t="shared" si="157"/>
        <v>0</v>
      </c>
      <c r="BN268" s="8">
        <f t="shared" si="157"/>
        <v>0</v>
      </c>
      <c r="BO268" s="8">
        <f t="shared" ref="BO268:CQ268" si="158">BO11+BO30+BO47+BO64+BO81+BO99+BO116+BO133+BO150+BO167+BO185+BO202</f>
        <v>0</v>
      </c>
      <c r="BP268" s="8">
        <f t="shared" si="158"/>
        <v>0</v>
      </c>
      <c r="BQ268" s="8">
        <f t="shared" si="158"/>
        <v>0</v>
      </c>
      <c r="BR268" s="8">
        <f t="shared" si="158"/>
        <v>0</v>
      </c>
      <c r="BS268" s="8">
        <f t="shared" si="158"/>
        <v>0</v>
      </c>
      <c r="BT268" s="8">
        <f t="shared" si="158"/>
        <v>0</v>
      </c>
      <c r="BU268" s="8">
        <f t="shared" si="158"/>
        <v>0</v>
      </c>
      <c r="BV268" s="8">
        <f t="shared" si="158"/>
        <v>11000</v>
      </c>
      <c r="BW268" s="8">
        <f t="shared" si="158"/>
        <v>0</v>
      </c>
      <c r="BX268" s="8">
        <f t="shared" si="158"/>
        <v>0</v>
      </c>
      <c r="BY268" s="8">
        <f t="shared" si="158"/>
        <v>0</v>
      </c>
      <c r="BZ268" s="8">
        <f t="shared" si="158"/>
        <v>0</v>
      </c>
      <c r="CA268" s="8">
        <f t="shared" si="158"/>
        <v>0</v>
      </c>
      <c r="CB268" s="8">
        <f t="shared" si="158"/>
        <v>0</v>
      </c>
      <c r="CC268" s="8">
        <f t="shared" si="158"/>
        <v>0</v>
      </c>
      <c r="CD268" s="8">
        <f t="shared" si="158"/>
        <v>0</v>
      </c>
      <c r="CE268" s="8">
        <f t="shared" si="158"/>
        <v>0</v>
      </c>
      <c r="CF268" s="8">
        <f t="shared" si="158"/>
        <v>0</v>
      </c>
      <c r="CG268" s="8">
        <f t="shared" si="158"/>
        <v>0</v>
      </c>
      <c r="CH268" s="8">
        <f t="shared" si="158"/>
        <v>0</v>
      </c>
      <c r="CI268" s="8">
        <f t="shared" si="158"/>
        <v>0</v>
      </c>
      <c r="CJ268" s="8">
        <f t="shared" si="158"/>
        <v>0</v>
      </c>
      <c r="CK268" s="8">
        <f t="shared" si="158"/>
        <v>0</v>
      </c>
      <c r="CL268" s="8">
        <f t="shared" si="158"/>
        <v>0</v>
      </c>
      <c r="CM268" s="8">
        <f t="shared" si="158"/>
        <v>0</v>
      </c>
      <c r="CN268" s="8">
        <f t="shared" si="158"/>
        <v>0</v>
      </c>
      <c r="CO268" s="8">
        <f t="shared" si="158"/>
        <v>0</v>
      </c>
      <c r="CP268" s="8">
        <f t="shared" si="158"/>
        <v>0</v>
      </c>
      <c r="CQ268" s="8">
        <f t="shared" si="158"/>
        <v>281650351.90999997</v>
      </c>
      <c r="CR268" s="8" t="s">
        <v>302</v>
      </c>
    </row>
    <row r="269" spans="1:100" ht="13.5" x14ac:dyDescent="0.25">
      <c r="A269" s="7" t="s">
        <v>304</v>
      </c>
      <c r="B269" s="8" t="s">
        <v>305</v>
      </c>
      <c r="C269" s="8">
        <f t="shared" ref="C269:BN269" si="159">C12+C31+C48+C65+C82+C100+C117+C134+C151+C168+C186+C203</f>
        <v>28176908.880000003</v>
      </c>
      <c r="D269" s="8">
        <f t="shared" si="159"/>
        <v>0</v>
      </c>
      <c r="E269" s="8">
        <f t="shared" si="159"/>
        <v>469450</v>
      </c>
      <c r="F269" s="8">
        <f t="shared" si="159"/>
        <v>0</v>
      </c>
      <c r="G269" s="8">
        <f t="shared" si="159"/>
        <v>81000</v>
      </c>
      <c r="H269" s="8">
        <f t="shared" si="159"/>
        <v>1256837.6599999999</v>
      </c>
      <c r="I269" s="8">
        <f t="shared" si="159"/>
        <v>0</v>
      </c>
      <c r="J269" s="8">
        <f t="shared" si="159"/>
        <v>20000</v>
      </c>
      <c r="K269" s="8">
        <f t="shared" si="159"/>
        <v>0</v>
      </c>
      <c r="L269" s="8">
        <f t="shared" si="159"/>
        <v>109200</v>
      </c>
      <c r="M269" s="8">
        <f t="shared" si="159"/>
        <v>25000</v>
      </c>
      <c r="N269" s="8">
        <f t="shared" si="159"/>
        <v>10000</v>
      </c>
      <c r="O269" s="8">
        <f t="shared" si="159"/>
        <v>11000</v>
      </c>
      <c r="P269" s="8">
        <f t="shared" si="159"/>
        <v>1583700</v>
      </c>
      <c r="Q269" s="8">
        <f t="shared" si="159"/>
        <v>0</v>
      </c>
      <c r="R269" s="8">
        <f t="shared" si="159"/>
        <v>20000</v>
      </c>
      <c r="S269" s="8">
        <f t="shared" si="159"/>
        <v>10000</v>
      </c>
      <c r="T269" s="8">
        <f t="shared" si="159"/>
        <v>1909800</v>
      </c>
      <c r="U269" s="8">
        <f t="shared" si="159"/>
        <v>236500</v>
      </c>
      <c r="V269" s="8">
        <f t="shared" si="159"/>
        <v>0</v>
      </c>
      <c r="W269" s="8">
        <f t="shared" si="159"/>
        <v>0</v>
      </c>
      <c r="X269" s="8">
        <f t="shared" si="159"/>
        <v>0</v>
      </c>
      <c r="Y269" s="8">
        <f t="shared" si="159"/>
        <v>0</v>
      </c>
      <c r="Z269" s="8">
        <f t="shared" si="159"/>
        <v>618500</v>
      </c>
      <c r="AA269" s="8">
        <f t="shared" si="159"/>
        <v>30000</v>
      </c>
      <c r="AB269" s="8">
        <f t="shared" si="159"/>
        <v>0</v>
      </c>
      <c r="AC269" s="8">
        <f t="shared" si="159"/>
        <v>877650</v>
      </c>
      <c r="AD269" s="8">
        <f t="shared" si="159"/>
        <v>221000</v>
      </c>
      <c r="AE269" s="8">
        <f t="shared" si="159"/>
        <v>20000</v>
      </c>
      <c r="AF269" s="8">
        <f t="shared" si="159"/>
        <v>0</v>
      </c>
      <c r="AG269" s="8">
        <f t="shared" si="159"/>
        <v>114500</v>
      </c>
      <c r="AH269" s="8">
        <f t="shared" si="159"/>
        <v>0</v>
      </c>
      <c r="AI269" s="8">
        <f t="shared" si="159"/>
        <v>0</v>
      </c>
      <c r="AJ269" s="8">
        <f t="shared" si="159"/>
        <v>0</v>
      </c>
      <c r="AK269" s="8">
        <f t="shared" si="159"/>
        <v>10000</v>
      </c>
      <c r="AL269" s="8">
        <f t="shared" si="159"/>
        <v>0</v>
      </c>
      <c r="AM269" s="8">
        <f t="shared" si="159"/>
        <v>20000</v>
      </c>
      <c r="AN269" s="8">
        <f t="shared" si="159"/>
        <v>41845571.419999994</v>
      </c>
      <c r="AO269" s="8">
        <f t="shared" si="159"/>
        <v>0</v>
      </c>
      <c r="AP269" s="8">
        <f t="shared" si="159"/>
        <v>0</v>
      </c>
      <c r="AQ269" s="8">
        <f t="shared" si="159"/>
        <v>0</v>
      </c>
      <c r="AR269" s="8">
        <f t="shared" si="159"/>
        <v>0</v>
      </c>
      <c r="AS269" s="8">
        <f t="shared" si="159"/>
        <v>0</v>
      </c>
      <c r="AT269" s="8">
        <f t="shared" si="159"/>
        <v>1184300</v>
      </c>
      <c r="AU269" s="8">
        <f t="shared" si="159"/>
        <v>277800</v>
      </c>
      <c r="AV269" s="8">
        <f t="shared" si="159"/>
        <v>895350</v>
      </c>
      <c r="AW269" s="8">
        <f t="shared" si="159"/>
        <v>754102.27</v>
      </c>
      <c r="AX269" s="8">
        <f t="shared" si="159"/>
        <v>0</v>
      </c>
      <c r="AY269" s="8">
        <f t="shared" si="159"/>
        <v>72000</v>
      </c>
      <c r="AZ269" s="8">
        <f t="shared" si="159"/>
        <v>12000</v>
      </c>
      <c r="BA269" s="8">
        <f t="shared" si="159"/>
        <v>22500</v>
      </c>
      <c r="BB269" s="8">
        <f t="shared" si="159"/>
        <v>10000</v>
      </c>
      <c r="BC269" s="8">
        <f t="shared" si="159"/>
        <v>0</v>
      </c>
      <c r="BD269" s="8">
        <f t="shared" si="159"/>
        <v>12200</v>
      </c>
      <c r="BE269" s="8">
        <f t="shared" si="159"/>
        <v>0</v>
      </c>
      <c r="BF269" s="8">
        <f t="shared" si="159"/>
        <v>0</v>
      </c>
      <c r="BG269" s="8">
        <f t="shared" si="159"/>
        <v>163490622.38999999</v>
      </c>
      <c r="BH269" s="8">
        <f t="shared" si="159"/>
        <v>8000000</v>
      </c>
      <c r="BI269" s="8">
        <f t="shared" si="159"/>
        <v>0</v>
      </c>
      <c r="BJ269" s="8">
        <f t="shared" si="159"/>
        <v>0</v>
      </c>
      <c r="BK269" s="8">
        <f t="shared" si="159"/>
        <v>0</v>
      </c>
      <c r="BL269" s="8">
        <f t="shared" si="159"/>
        <v>0</v>
      </c>
      <c r="BM269" s="8">
        <f t="shared" si="159"/>
        <v>0</v>
      </c>
      <c r="BN269" s="8">
        <f t="shared" si="159"/>
        <v>0</v>
      </c>
      <c r="BO269" s="8">
        <f t="shared" ref="BO269:CQ269" si="160">BO12+BO31+BO48+BO65+BO82+BO100+BO117+BO134+BO151+BO168+BO186+BO203</f>
        <v>0</v>
      </c>
      <c r="BP269" s="8">
        <f t="shared" si="160"/>
        <v>0</v>
      </c>
      <c r="BQ269" s="8">
        <f t="shared" si="160"/>
        <v>0</v>
      </c>
      <c r="BR269" s="8">
        <f t="shared" si="160"/>
        <v>0</v>
      </c>
      <c r="BS269" s="8">
        <f t="shared" si="160"/>
        <v>0</v>
      </c>
      <c r="BT269" s="8">
        <f t="shared" si="160"/>
        <v>0</v>
      </c>
      <c r="BU269" s="8">
        <f t="shared" si="160"/>
        <v>0</v>
      </c>
      <c r="BV269" s="8">
        <f t="shared" si="160"/>
        <v>0</v>
      </c>
      <c r="BW269" s="8">
        <f t="shared" si="160"/>
        <v>0</v>
      </c>
      <c r="BX269" s="8">
        <f t="shared" si="160"/>
        <v>0</v>
      </c>
      <c r="BY269" s="8">
        <f t="shared" si="160"/>
        <v>0</v>
      </c>
      <c r="BZ269" s="8">
        <f t="shared" si="160"/>
        <v>0</v>
      </c>
      <c r="CA269" s="8">
        <f t="shared" si="160"/>
        <v>0</v>
      </c>
      <c r="CB269" s="8">
        <f t="shared" si="160"/>
        <v>0</v>
      </c>
      <c r="CC269" s="8">
        <f t="shared" si="160"/>
        <v>0</v>
      </c>
      <c r="CD269" s="8">
        <f t="shared" si="160"/>
        <v>0</v>
      </c>
      <c r="CE269" s="8">
        <f t="shared" si="160"/>
        <v>0</v>
      </c>
      <c r="CF269" s="8">
        <f t="shared" si="160"/>
        <v>0</v>
      </c>
      <c r="CG269" s="8">
        <f t="shared" si="160"/>
        <v>0</v>
      </c>
      <c r="CH269" s="8">
        <f t="shared" si="160"/>
        <v>0</v>
      </c>
      <c r="CI269" s="8">
        <f t="shared" si="160"/>
        <v>0</v>
      </c>
      <c r="CJ269" s="8">
        <f t="shared" si="160"/>
        <v>0</v>
      </c>
      <c r="CK269" s="8">
        <f t="shared" si="160"/>
        <v>0</v>
      </c>
      <c r="CL269" s="8">
        <f t="shared" si="160"/>
        <v>0</v>
      </c>
      <c r="CM269" s="8">
        <f t="shared" si="160"/>
        <v>0</v>
      </c>
      <c r="CN269" s="8">
        <f t="shared" si="160"/>
        <v>0</v>
      </c>
      <c r="CO269" s="8">
        <f t="shared" si="160"/>
        <v>0</v>
      </c>
      <c r="CP269" s="8">
        <f t="shared" si="160"/>
        <v>0</v>
      </c>
      <c r="CQ269" s="8">
        <f t="shared" si="160"/>
        <v>252407492.62</v>
      </c>
      <c r="CR269" s="8" t="s">
        <v>304</v>
      </c>
    </row>
    <row r="270" spans="1:100" ht="13.5" x14ac:dyDescent="0.25">
      <c r="A270" s="7" t="s">
        <v>306</v>
      </c>
      <c r="B270" s="8" t="s">
        <v>307</v>
      </c>
      <c r="C270" s="8">
        <f t="shared" ref="C270:BN270" si="161">C13+C32+C49+C66+C83+C101+C118+C135+C152+C169+C187+C204</f>
        <v>16829808.77</v>
      </c>
      <c r="D270" s="8">
        <f t="shared" si="161"/>
        <v>211519982.78999999</v>
      </c>
      <c r="E270" s="8">
        <f t="shared" si="161"/>
        <v>190000</v>
      </c>
      <c r="F270" s="8">
        <f t="shared" si="161"/>
        <v>0</v>
      </c>
      <c r="G270" s="8">
        <f t="shared" si="161"/>
        <v>0</v>
      </c>
      <c r="H270" s="8">
        <f t="shared" si="161"/>
        <v>30000</v>
      </c>
      <c r="I270" s="8">
        <f t="shared" si="161"/>
        <v>0</v>
      </c>
      <c r="J270" s="8">
        <f t="shared" si="161"/>
        <v>0</v>
      </c>
      <c r="K270" s="8">
        <f t="shared" si="161"/>
        <v>0</v>
      </c>
      <c r="L270" s="8">
        <f t="shared" si="161"/>
        <v>45000</v>
      </c>
      <c r="M270" s="8">
        <f t="shared" si="161"/>
        <v>0</v>
      </c>
      <c r="N270" s="8">
        <f t="shared" si="161"/>
        <v>0</v>
      </c>
      <c r="O270" s="8">
        <f t="shared" si="161"/>
        <v>0</v>
      </c>
      <c r="P270" s="8">
        <f t="shared" si="161"/>
        <v>11800</v>
      </c>
      <c r="Q270" s="8">
        <f t="shared" si="161"/>
        <v>0</v>
      </c>
      <c r="R270" s="8">
        <f t="shared" si="161"/>
        <v>0</v>
      </c>
      <c r="S270" s="8">
        <f t="shared" si="161"/>
        <v>0</v>
      </c>
      <c r="T270" s="8">
        <f t="shared" si="161"/>
        <v>242000</v>
      </c>
      <c r="U270" s="8">
        <f t="shared" si="161"/>
        <v>0</v>
      </c>
      <c r="V270" s="8">
        <f t="shared" si="161"/>
        <v>0</v>
      </c>
      <c r="W270" s="8">
        <f t="shared" si="161"/>
        <v>2500000</v>
      </c>
      <c r="X270" s="8">
        <f t="shared" si="161"/>
        <v>202876569.28000003</v>
      </c>
      <c r="Y270" s="8">
        <f t="shared" si="161"/>
        <v>170924040.59</v>
      </c>
      <c r="Z270" s="8">
        <f t="shared" si="161"/>
        <v>0</v>
      </c>
      <c r="AA270" s="8">
        <f t="shared" si="161"/>
        <v>0</v>
      </c>
      <c r="AB270" s="8">
        <f t="shared" si="161"/>
        <v>0</v>
      </c>
      <c r="AC270" s="8">
        <f t="shared" si="161"/>
        <v>0</v>
      </c>
      <c r="AD270" s="8">
        <f t="shared" si="161"/>
        <v>0</v>
      </c>
      <c r="AE270" s="8">
        <f t="shared" si="161"/>
        <v>2418500</v>
      </c>
      <c r="AF270" s="8">
        <f t="shared" si="161"/>
        <v>0</v>
      </c>
      <c r="AG270" s="8">
        <f t="shared" si="161"/>
        <v>0</v>
      </c>
      <c r="AH270" s="8">
        <f t="shared" si="161"/>
        <v>0</v>
      </c>
      <c r="AI270" s="8">
        <f t="shared" si="161"/>
        <v>4883142.84</v>
      </c>
      <c r="AJ270" s="8">
        <f t="shared" si="161"/>
        <v>0</v>
      </c>
      <c r="AK270" s="8">
        <f t="shared" si="161"/>
        <v>0</v>
      </c>
      <c r="AL270" s="8">
        <f t="shared" si="161"/>
        <v>0</v>
      </c>
      <c r="AM270" s="8">
        <f t="shared" si="161"/>
        <v>0</v>
      </c>
      <c r="AN270" s="8">
        <f t="shared" si="161"/>
        <v>0</v>
      </c>
      <c r="AO270" s="8">
        <f t="shared" si="161"/>
        <v>0</v>
      </c>
      <c r="AP270" s="8">
        <f t="shared" si="161"/>
        <v>0</v>
      </c>
      <c r="AQ270" s="8">
        <f t="shared" si="161"/>
        <v>0</v>
      </c>
      <c r="AR270" s="8">
        <f t="shared" si="161"/>
        <v>0</v>
      </c>
      <c r="AS270" s="8">
        <f t="shared" si="161"/>
        <v>0</v>
      </c>
      <c r="AT270" s="8">
        <f t="shared" si="161"/>
        <v>579000</v>
      </c>
      <c r="AU270" s="8">
        <f t="shared" si="161"/>
        <v>39000</v>
      </c>
      <c r="AV270" s="8">
        <f t="shared" si="161"/>
        <v>78200</v>
      </c>
      <c r="AW270" s="8">
        <f t="shared" si="161"/>
        <v>0</v>
      </c>
      <c r="AX270" s="8">
        <f t="shared" si="161"/>
        <v>0</v>
      </c>
      <c r="AY270" s="8">
        <f t="shared" si="161"/>
        <v>205000</v>
      </c>
      <c r="AZ270" s="8">
        <f t="shared" si="161"/>
        <v>0</v>
      </c>
      <c r="BA270" s="8">
        <f t="shared" si="161"/>
        <v>0</v>
      </c>
      <c r="BB270" s="8">
        <f t="shared" si="161"/>
        <v>35000</v>
      </c>
      <c r="BC270" s="8">
        <f t="shared" si="161"/>
        <v>0</v>
      </c>
      <c r="BD270" s="8">
        <f t="shared" si="161"/>
        <v>3045000</v>
      </c>
      <c r="BE270" s="8">
        <f t="shared" si="161"/>
        <v>0</v>
      </c>
      <c r="BF270" s="8">
        <f t="shared" si="161"/>
        <v>0</v>
      </c>
      <c r="BG270" s="8">
        <f t="shared" si="161"/>
        <v>0</v>
      </c>
      <c r="BH270" s="8">
        <f t="shared" si="161"/>
        <v>0</v>
      </c>
      <c r="BI270" s="8">
        <f t="shared" si="161"/>
        <v>0</v>
      </c>
      <c r="BJ270" s="8">
        <f t="shared" si="161"/>
        <v>0</v>
      </c>
      <c r="BK270" s="8">
        <f t="shared" si="161"/>
        <v>0</v>
      </c>
      <c r="BL270" s="8">
        <f t="shared" si="161"/>
        <v>0</v>
      </c>
      <c r="BM270" s="8">
        <f t="shared" si="161"/>
        <v>0</v>
      </c>
      <c r="BN270" s="8">
        <f t="shared" si="161"/>
        <v>0</v>
      </c>
      <c r="BO270" s="8">
        <f t="shared" ref="BO270:CQ270" si="162">BO13+BO32+BO49+BO66+BO83+BO101+BO118+BO135+BO152+BO169+BO187+BO204</f>
        <v>0</v>
      </c>
      <c r="BP270" s="8">
        <f t="shared" si="162"/>
        <v>0</v>
      </c>
      <c r="BQ270" s="8">
        <f t="shared" si="162"/>
        <v>0</v>
      </c>
      <c r="BR270" s="8">
        <f t="shared" si="162"/>
        <v>0</v>
      </c>
      <c r="BS270" s="8">
        <f t="shared" si="162"/>
        <v>0</v>
      </c>
      <c r="BT270" s="8">
        <f t="shared" si="162"/>
        <v>0</v>
      </c>
      <c r="BU270" s="8">
        <f t="shared" si="162"/>
        <v>0</v>
      </c>
      <c r="BV270" s="8">
        <f t="shared" si="162"/>
        <v>0</v>
      </c>
      <c r="BW270" s="8">
        <f t="shared" si="162"/>
        <v>0</v>
      </c>
      <c r="BX270" s="8">
        <f t="shared" si="162"/>
        <v>0</v>
      </c>
      <c r="BY270" s="8">
        <f t="shared" si="162"/>
        <v>0</v>
      </c>
      <c r="BZ270" s="8">
        <f t="shared" si="162"/>
        <v>0</v>
      </c>
      <c r="CA270" s="8">
        <f t="shared" si="162"/>
        <v>0</v>
      </c>
      <c r="CB270" s="8">
        <f t="shared" si="162"/>
        <v>0</v>
      </c>
      <c r="CC270" s="8">
        <f t="shared" si="162"/>
        <v>0</v>
      </c>
      <c r="CD270" s="8">
        <f t="shared" si="162"/>
        <v>0</v>
      </c>
      <c r="CE270" s="8">
        <f t="shared" si="162"/>
        <v>0</v>
      </c>
      <c r="CF270" s="8">
        <f t="shared" si="162"/>
        <v>0</v>
      </c>
      <c r="CG270" s="8">
        <f t="shared" si="162"/>
        <v>0</v>
      </c>
      <c r="CH270" s="8">
        <f t="shared" si="162"/>
        <v>0</v>
      </c>
      <c r="CI270" s="8">
        <f t="shared" si="162"/>
        <v>0</v>
      </c>
      <c r="CJ270" s="8">
        <f t="shared" si="162"/>
        <v>0</v>
      </c>
      <c r="CK270" s="8">
        <f t="shared" si="162"/>
        <v>0</v>
      </c>
      <c r="CL270" s="8">
        <f t="shared" si="162"/>
        <v>0</v>
      </c>
      <c r="CM270" s="8">
        <f t="shared" si="162"/>
        <v>0</v>
      </c>
      <c r="CN270" s="8">
        <f t="shared" si="162"/>
        <v>0</v>
      </c>
      <c r="CO270" s="8">
        <f t="shared" si="162"/>
        <v>0</v>
      </c>
      <c r="CP270" s="8">
        <f t="shared" si="162"/>
        <v>0</v>
      </c>
      <c r="CQ270" s="8">
        <f t="shared" si="162"/>
        <v>616452044.26999998</v>
      </c>
      <c r="CR270" s="8" t="s">
        <v>306</v>
      </c>
    </row>
    <row r="271" spans="1:100" ht="13.5" x14ac:dyDescent="0.25">
      <c r="A271" s="7" t="s">
        <v>308</v>
      </c>
      <c r="B271" s="8" t="s">
        <v>309</v>
      </c>
      <c r="C271" s="8">
        <f t="shared" ref="C271:BN271" si="163">C14+C33+C50+C67+C84+C102+C119+C136+C153+C170+C188+C205</f>
        <v>65003379.859999985</v>
      </c>
      <c r="D271" s="8">
        <f t="shared" si="163"/>
        <v>0</v>
      </c>
      <c r="E271" s="8">
        <f t="shared" si="163"/>
        <v>0</v>
      </c>
      <c r="F271" s="8">
        <f t="shared" si="163"/>
        <v>0</v>
      </c>
      <c r="G271" s="8">
        <f t="shared" si="163"/>
        <v>0</v>
      </c>
      <c r="H271" s="8">
        <f t="shared" si="163"/>
        <v>35000</v>
      </c>
      <c r="I271" s="8">
        <f t="shared" si="163"/>
        <v>0</v>
      </c>
      <c r="J271" s="8">
        <f t="shared" si="163"/>
        <v>0</v>
      </c>
      <c r="K271" s="8">
        <f t="shared" si="163"/>
        <v>0</v>
      </c>
      <c r="L271" s="8">
        <f t="shared" si="163"/>
        <v>26000</v>
      </c>
      <c r="M271" s="8">
        <f t="shared" si="163"/>
        <v>0</v>
      </c>
      <c r="N271" s="8">
        <f t="shared" si="163"/>
        <v>0</v>
      </c>
      <c r="O271" s="8">
        <f t="shared" si="163"/>
        <v>0</v>
      </c>
      <c r="P271" s="8">
        <f t="shared" si="163"/>
        <v>196790</v>
      </c>
      <c r="Q271" s="8">
        <f t="shared" si="163"/>
        <v>0</v>
      </c>
      <c r="R271" s="8">
        <f t="shared" si="163"/>
        <v>0</v>
      </c>
      <c r="S271" s="8">
        <f t="shared" si="163"/>
        <v>0</v>
      </c>
      <c r="T271" s="8">
        <f t="shared" si="163"/>
        <v>7500</v>
      </c>
      <c r="U271" s="8">
        <f t="shared" si="163"/>
        <v>0</v>
      </c>
      <c r="V271" s="8">
        <f t="shared" si="163"/>
        <v>10533787.619999999</v>
      </c>
      <c r="W271" s="8">
        <f t="shared" si="163"/>
        <v>0</v>
      </c>
      <c r="X271" s="8">
        <f t="shared" si="163"/>
        <v>0</v>
      </c>
      <c r="Y271" s="8">
        <f t="shared" si="163"/>
        <v>0</v>
      </c>
      <c r="Z271" s="8">
        <f t="shared" si="163"/>
        <v>0</v>
      </c>
      <c r="AA271" s="8">
        <f t="shared" si="163"/>
        <v>0</v>
      </c>
      <c r="AB271" s="8">
        <f t="shared" si="163"/>
        <v>0</v>
      </c>
      <c r="AC271" s="8">
        <f t="shared" si="163"/>
        <v>0</v>
      </c>
      <c r="AD271" s="8">
        <f t="shared" si="163"/>
        <v>0</v>
      </c>
      <c r="AE271" s="8">
        <f t="shared" si="163"/>
        <v>0</v>
      </c>
      <c r="AF271" s="8">
        <f t="shared" si="163"/>
        <v>0</v>
      </c>
      <c r="AG271" s="8">
        <f t="shared" si="163"/>
        <v>0</v>
      </c>
      <c r="AH271" s="8">
        <f t="shared" si="163"/>
        <v>0</v>
      </c>
      <c r="AI271" s="8">
        <f t="shared" si="163"/>
        <v>0</v>
      </c>
      <c r="AJ271" s="8">
        <f t="shared" si="163"/>
        <v>0</v>
      </c>
      <c r="AK271" s="8">
        <f t="shared" si="163"/>
        <v>422000</v>
      </c>
      <c r="AL271" s="8">
        <f t="shared" si="163"/>
        <v>0</v>
      </c>
      <c r="AM271" s="8">
        <f t="shared" si="163"/>
        <v>0</v>
      </c>
      <c r="AN271" s="8">
        <f t="shared" si="163"/>
        <v>0</v>
      </c>
      <c r="AO271" s="8">
        <f t="shared" si="163"/>
        <v>0</v>
      </c>
      <c r="AP271" s="8">
        <f t="shared" si="163"/>
        <v>0</v>
      </c>
      <c r="AQ271" s="8">
        <f t="shared" si="163"/>
        <v>0</v>
      </c>
      <c r="AR271" s="8">
        <f t="shared" si="163"/>
        <v>0</v>
      </c>
      <c r="AS271" s="8">
        <f t="shared" si="163"/>
        <v>0</v>
      </c>
      <c r="AT271" s="8">
        <f t="shared" si="163"/>
        <v>138400</v>
      </c>
      <c r="AU271" s="8">
        <f t="shared" si="163"/>
        <v>510000</v>
      </c>
      <c r="AV271" s="8">
        <f t="shared" si="163"/>
        <v>299250</v>
      </c>
      <c r="AW271" s="8">
        <f t="shared" si="163"/>
        <v>0</v>
      </c>
      <c r="AX271" s="8">
        <f t="shared" si="163"/>
        <v>0</v>
      </c>
      <c r="AY271" s="8">
        <f t="shared" si="163"/>
        <v>1336560</v>
      </c>
      <c r="AZ271" s="8">
        <f t="shared" si="163"/>
        <v>0</v>
      </c>
      <c r="BA271" s="8">
        <f t="shared" si="163"/>
        <v>68571.429999999993</v>
      </c>
      <c r="BB271" s="8">
        <f t="shared" si="163"/>
        <v>0</v>
      </c>
      <c r="BC271" s="8">
        <f t="shared" si="163"/>
        <v>0</v>
      </c>
      <c r="BD271" s="8">
        <f t="shared" si="163"/>
        <v>0</v>
      </c>
      <c r="BE271" s="8">
        <f t="shared" si="163"/>
        <v>0</v>
      </c>
      <c r="BF271" s="8">
        <f t="shared" si="163"/>
        <v>0</v>
      </c>
      <c r="BG271" s="8">
        <f t="shared" si="163"/>
        <v>0</v>
      </c>
      <c r="BH271" s="8">
        <f t="shared" si="163"/>
        <v>0</v>
      </c>
      <c r="BI271" s="8">
        <f t="shared" si="163"/>
        <v>0</v>
      </c>
      <c r="BJ271" s="8">
        <f t="shared" si="163"/>
        <v>0</v>
      </c>
      <c r="BK271" s="8">
        <f t="shared" si="163"/>
        <v>0</v>
      </c>
      <c r="BL271" s="8">
        <f t="shared" si="163"/>
        <v>0</v>
      </c>
      <c r="BM271" s="8">
        <f t="shared" si="163"/>
        <v>0</v>
      </c>
      <c r="BN271" s="8">
        <f t="shared" si="163"/>
        <v>0</v>
      </c>
      <c r="BO271" s="8">
        <f t="shared" ref="BO271:CQ271" si="164">BO14+BO33+BO50+BO67+BO84+BO102+BO119+BO136+BO153+BO170+BO188+BO205</f>
        <v>0</v>
      </c>
      <c r="BP271" s="8">
        <f t="shared" si="164"/>
        <v>0</v>
      </c>
      <c r="BQ271" s="8">
        <f t="shared" si="164"/>
        <v>0</v>
      </c>
      <c r="BR271" s="8">
        <f t="shared" si="164"/>
        <v>184163991.65000001</v>
      </c>
      <c r="BS271" s="8">
        <f t="shared" si="164"/>
        <v>0</v>
      </c>
      <c r="BT271" s="8">
        <f t="shared" si="164"/>
        <v>0</v>
      </c>
      <c r="BU271" s="8">
        <f t="shared" si="164"/>
        <v>0</v>
      </c>
      <c r="BV271" s="8">
        <f t="shared" si="164"/>
        <v>0</v>
      </c>
      <c r="BW271" s="8">
        <f t="shared" si="164"/>
        <v>0</v>
      </c>
      <c r="BX271" s="8">
        <f t="shared" si="164"/>
        <v>0</v>
      </c>
      <c r="BY271" s="8">
        <f t="shared" si="164"/>
        <v>0</v>
      </c>
      <c r="BZ271" s="8">
        <f t="shared" si="164"/>
        <v>0</v>
      </c>
      <c r="CA271" s="8">
        <f t="shared" si="164"/>
        <v>0</v>
      </c>
      <c r="CB271" s="8">
        <f t="shared" si="164"/>
        <v>0</v>
      </c>
      <c r="CC271" s="8">
        <f t="shared" si="164"/>
        <v>0</v>
      </c>
      <c r="CD271" s="8">
        <f t="shared" si="164"/>
        <v>0</v>
      </c>
      <c r="CE271" s="8">
        <f t="shared" si="164"/>
        <v>0</v>
      </c>
      <c r="CF271" s="8">
        <f t="shared" si="164"/>
        <v>0</v>
      </c>
      <c r="CG271" s="8">
        <f t="shared" si="164"/>
        <v>0</v>
      </c>
      <c r="CH271" s="8">
        <f t="shared" si="164"/>
        <v>0</v>
      </c>
      <c r="CI271" s="8">
        <f t="shared" si="164"/>
        <v>0</v>
      </c>
      <c r="CJ271" s="8">
        <f t="shared" si="164"/>
        <v>0</v>
      </c>
      <c r="CK271" s="8">
        <f t="shared" si="164"/>
        <v>0</v>
      </c>
      <c r="CL271" s="8">
        <f t="shared" si="164"/>
        <v>0</v>
      </c>
      <c r="CM271" s="8">
        <f t="shared" si="164"/>
        <v>0</v>
      </c>
      <c r="CN271" s="8">
        <f t="shared" si="164"/>
        <v>0</v>
      </c>
      <c r="CO271" s="8">
        <f t="shared" si="164"/>
        <v>0</v>
      </c>
      <c r="CP271" s="8">
        <f t="shared" si="164"/>
        <v>0</v>
      </c>
      <c r="CQ271" s="8">
        <f t="shared" si="164"/>
        <v>262741230.56</v>
      </c>
      <c r="CR271" s="8" t="s">
        <v>308</v>
      </c>
    </row>
    <row r="272" spans="1:100" ht="13.5" x14ac:dyDescent="0.25">
      <c r="A272" s="7" t="s">
        <v>310</v>
      </c>
      <c r="B272" s="8" t="s">
        <v>311</v>
      </c>
      <c r="C272" s="8">
        <f t="shared" ref="C272:BN272" si="165">C15+C34+C51+C68+C85+C103+C120+C137+C154+C171+C189+C206</f>
        <v>27941554.080000002</v>
      </c>
      <c r="D272" s="8">
        <f t="shared" si="165"/>
        <v>0</v>
      </c>
      <c r="E272" s="8">
        <f t="shared" si="165"/>
        <v>0</v>
      </c>
      <c r="F272" s="8">
        <f t="shared" si="165"/>
        <v>0</v>
      </c>
      <c r="G272" s="8">
        <f t="shared" si="165"/>
        <v>5000</v>
      </c>
      <c r="H272" s="8">
        <f t="shared" si="165"/>
        <v>29000</v>
      </c>
      <c r="I272" s="8">
        <f t="shared" si="165"/>
        <v>0</v>
      </c>
      <c r="J272" s="8">
        <f t="shared" si="165"/>
        <v>0</v>
      </c>
      <c r="K272" s="8">
        <f t="shared" si="165"/>
        <v>5000</v>
      </c>
      <c r="L272" s="8">
        <f t="shared" si="165"/>
        <v>78000</v>
      </c>
      <c r="M272" s="8">
        <f t="shared" si="165"/>
        <v>0</v>
      </c>
      <c r="N272" s="8">
        <f t="shared" si="165"/>
        <v>0</v>
      </c>
      <c r="O272" s="8">
        <f t="shared" si="165"/>
        <v>0</v>
      </c>
      <c r="P272" s="8">
        <f t="shared" si="165"/>
        <v>156650</v>
      </c>
      <c r="Q272" s="8">
        <f t="shared" si="165"/>
        <v>0</v>
      </c>
      <c r="R272" s="8">
        <f t="shared" si="165"/>
        <v>0</v>
      </c>
      <c r="S272" s="8">
        <f t="shared" si="165"/>
        <v>0</v>
      </c>
      <c r="T272" s="8">
        <f t="shared" si="165"/>
        <v>24950</v>
      </c>
      <c r="U272" s="8">
        <f t="shared" si="165"/>
        <v>0</v>
      </c>
      <c r="V272" s="8">
        <f t="shared" si="165"/>
        <v>0</v>
      </c>
      <c r="W272" s="8">
        <f t="shared" si="165"/>
        <v>0</v>
      </c>
      <c r="X272" s="8">
        <f t="shared" si="165"/>
        <v>0</v>
      </c>
      <c r="Y272" s="8">
        <f t="shared" si="165"/>
        <v>0</v>
      </c>
      <c r="Z272" s="8">
        <f t="shared" si="165"/>
        <v>3910000</v>
      </c>
      <c r="AA272" s="8">
        <f t="shared" si="165"/>
        <v>0</v>
      </c>
      <c r="AB272" s="8">
        <f t="shared" si="165"/>
        <v>0</v>
      </c>
      <c r="AC272" s="8">
        <f t="shared" si="165"/>
        <v>62000</v>
      </c>
      <c r="AD272" s="8">
        <f t="shared" si="165"/>
        <v>25000</v>
      </c>
      <c r="AE272" s="8">
        <f t="shared" si="165"/>
        <v>1896000</v>
      </c>
      <c r="AF272" s="8">
        <f t="shared" si="165"/>
        <v>0</v>
      </c>
      <c r="AG272" s="8">
        <f t="shared" si="165"/>
        <v>0</v>
      </c>
      <c r="AH272" s="8">
        <f t="shared" si="165"/>
        <v>1780000</v>
      </c>
      <c r="AI272" s="8">
        <f t="shared" si="165"/>
        <v>0</v>
      </c>
      <c r="AJ272" s="8">
        <f t="shared" si="165"/>
        <v>0</v>
      </c>
      <c r="AK272" s="8">
        <f t="shared" si="165"/>
        <v>550000</v>
      </c>
      <c r="AL272" s="8">
        <f t="shared" si="165"/>
        <v>0</v>
      </c>
      <c r="AM272" s="8">
        <f t="shared" si="165"/>
        <v>0</v>
      </c>
      <c r="AN272" s="8">
        <f t="shared" si="165"/>
        <v>0</v>
      </c>
      <c r="AO272" s="8">
        <f t="shared" si="165"/>
        <v>0</v>
      </c>
      <c r="AP272" s="8">
        <f t="shared" si="165"/>
        <v>0</v>
      </c>
      <c r="AQ272" s="8">
        <f t="shared" si="165"/>
        <v>0</v>
      </c>
      <c r="AR272" s="8">
        <f t="shared" si="165"/>
        <v>0</v>
      </c>
      <c r="AS272" s="8">
        <f t="shared" si="165"/>
        <v>0</v>
      </c>
      <c r="AT272" s="8">
        <f t="shared" si="165"/>
        <v>1067900</v>
      </c>
      <c r="AU272" s="8">
        <f t="shared" si="165"/>
        <v>316500</v>
      </c>
      <c r="AV272" s="8">
        <f t="shared" si="165"/>
        <v>850000</v>
      </c>
      <c r="AW272" s="8">
        <f t="shared" si="165"/>
        <v>0</v>
      </c>
      <c r="AX272" s="8">
        <f t="shared" si="165"/>
        <v>0</v>
      </c>
      <c r="AY272" s="8">
        <f t="shared" si="165"/>
        <v>15000</v>
      </c>
      <c r="AZ272" s="8">
        <f t="shared" si="165"/>
        <v>0</v>
      </c>
      <c r="BA272" s="8">
        <f t="shared" si="165"/>
        <v>0</v>
      </c>
      <c r="BB272" s="8">
        <f t="shared" si="165"/>
        <v>0</v>
      </c>
      <c r="BC272" s="8">
        <f t="shared" si="165"/>
        <v>0</v>
      </c>
      <c r="BD272" s="8">
        <f t="shared" si="165"/>
        <v>0</v>
      </c>
      <c r="BE272" s="8">
        <f t="shared" si="165"/>
        <v>0</v>
      </c>
      <c r="BF272" s="8">
        <f t="shared" si="165"/>
        <v>0</v>
      </c>
      <c r="BG272" s="8">
        <f t="shared" si="165"/>
        <v>0</v>
      </c>
      <c r="BH272" s="8">
        <f t="shared" si="165"/>
        <v>0</v>
      </c>
      <c r="BI272" s="8">
        <f t="shared" si="165"/>
        <v>0</v>
      </c>
      <c r="BJ272" s="8">
        <f t="shared" si="165"/>
        <v>0</v>
      </c>
      <c r="BK272" s="8">
        <f t="shared" si="165"/>
        <v>0</v>
      </c>
      <c r="BL272" s="8">
        <f t="shared" si="165"/>
        <v>0</v>
      </c>
      <c r="BM272" s="8">
        <f t="shared" si="165"/>
        <v>0</v>
      </c>
      <c r="BN272" s="8">
        <f t="shared" si="165"/>
        <v>0</v>
      </c>
      <c r="BO272" s="8">
        <f t="shared" ref="BO272:CQ272" si="166">BO15+BO34+BO51+BO68+BO85+BO103+BO120+BO137+BO154+BO171+BO189+BO206</f>
        <v>0</v>
      </c>
      <c r="BP272" s="8">
        <f t="shared" si="166"/>
        <v>0</v>
      </c>
      <c r="BQ272" s="8">
        <f t="shared" si="166"/>
        <v>0</v>
      </c>
      <c r="BR272" s="8">
        <f t="shared" si="166"/>
        <v>0</v>
      </c>
      <c r="BS272" s="8">
        <f t="shared" si="166"/>
        <v>0</v>
      </c>
      <c r="BT272" s="8">
        <f t="shared" si="166"/>
        <v>0</v>
      </c>
      <c r="BU272" s="8">
        <f t="shared" si="166"/>
        <v>0</v>
      </c>
      <c r="BV272" s="8">
        <f t="shared" si="166"/>
        <v>0</v>
      </c>
      <c r="BW272" s="8">
        <f t="shared" si="166"/>
        <v>0</v>
      </c>
      <c r="BX272" s="8">
        <f t="shared" si="166"/>
        <v>0</v>
      </c>
      <c r="BY272" s="8">
        <f t="shared" si="166"/>
        <v>0</v>
      </c>
      <c r="BZ272" s="8">
        <f t="shared" si="166"/>
        <v>0</v>
      </c>
      <c r="CA272" s="8">
        <f t="shared" si="166"/>
        <v>0</v>
      </c>
      <c r="CB272" s="8">
        <f t="shared" si="166"/>
        <v>0</v>
      </c>
      <c r="CC272" s="8">
        <f t="shared" si="166"/>
        <v>0</v>
      </c>
      <c r="CD272" s="8">
        <f t="shared" si="166"/>
        <v>0</v>
      </c>
      <c r="CE272" s="8">
        <f t="shared" si="166"/>
        <v>1200000</v>
      </c>
      <c r="CF272" s="8">
        <f t="shared" si="166"/>
        <v>0</v>
      </c>
      <c r="CG272" s="8">
        <f t="shared" si="166"/>
        <v>88342614.359999999</v>
      </c>
      <c r="CH272" s="8">
        <f t="shared" si="166"/>
        <v>0</v>
      </c>
      <c r="CI272" s="8">
        <f t="shared" si="166"/>
        <v>0</v>
      </c>
      <c r="CJ272" s="8">
        <f t="shared" si="166"/>
        <v>2920000</v>
      </c>
      <c r="CK272" s="8">
        <f t="shared" si="166"/>
        <v>0</v>
      </c>
      <c r="CL272" s="8">
        <f t="shared" si="166"/>
        <v>0</v>
      </c>
      <c r="CM272" s="8">
        <f t="shared" si="166"/>
        <v>0</v>
      </c>
      <c r="CN272" s="8">
        <f t="shared" si="166"/>
        <v>0</v>
      </c>
      <c r="CO272" s="8">
        <f t="shared" si="166"/>
        <v>0</v>
      </c>
      <c r="CP272" s="8">
        <f t="shared" si="166"/>
        <v>0</v>
      </c>
      <c r="CQ272" s="8">
        <f t="shared" si="166"/>
        <v>131175168.44</v>
      </c>
      <c r="CR272" s="8" t="s">
        <v>310</v>
      </c>
    </row>
    <row r="273" spans="1:99" ht="13.5" x14ac:dyDescent="0.25">
      <c r="A273" s="7" t="s">
        <v>83</v>
      </c>
      <c r="C273" s="8">
        <f>SUM(C262:C272)</f>
        <v>239256688.55000001</v>
      </c>
      <c r="D273" s="8">
        <f t="shared" ref="D273:L273" si="167">SUM(D262:D272)</f>
        <v>211519982.78999999</v>
      </c>
      <c r="E273" s="8">
        <f t="shared" si="167"/>
        <v>2029450</v>
      </c>
      <c r="F273" s="8">
        <f t="shared" si="167"/>
        <v>201932009.90000001</v>
      </c>
      <c r="G273" s="8">
        <f t="shared" si="167"/>
        <v>566000</v>
      </c>
      <c r="H273" s="8">
        <f t="shared" si="167"/>
        <v>2389837.66</v>
      </c>
      <c r="I273" s="8">
        <f t="shared" si="167"/>
        <v>0</v>
      </c>
      <c r="J273" s="8">
        <f t="shared" si="167"/>
        <v>20000</v>
      </c>
      <c r="K273" s="8">
        <f t="shared" si="167"/>
        <v>15000</v>
      </c>
      <c r="L273" s="8">
        <f t="shared" si="167"/>
        <v>1340900</v>
      </c>
      <c r="N273" s="8">
        <f t="shared" ref="N273" si="168">SUM(N262:N272)</f>
        <v>105000</v>
      </c>
      <c r="P273" s="8">
        <f t="shared" ref="P273:CD273" si="169">SUM(P262:P272)</f>
        <v>7378890</v>
      </c>
      <c r="Q273" s="8">
        <f t="shared" si="169"/>
        <v>0</v>
      </c>
      <c r="R273" s="8">
        <f t="shared" si="169"/>
        <v>660000</v>
      </c>
      <c r="S273" s="8">
        <f t="shared" si="169"/>
        <v>262000</v>
      </c>
      <c r="T273" s="8">
        <f t="shared" si="169"/>
        <v>2758250</v>
      </c>
      <c r="U273" s="8">
        <f t="shared" si="169"/>
        <v>246500</v>
      </c>
      <c r="V273" s="8">
        <f t="shared" si="169"/>
        <v>13253287.619999999</v>
      </c>
      <c r="W273" s="8">
        <f t="shared" si="169"/>
        <v>2500000</v>
      </c>
      <c r="X273" s="8">
        <f t="shared" si="169"/>
        <v>202891569.28000003</v>
      </c>
      <c r="Y273" s="8">
        <f t="shared" si="169"/>
        <v>170949040.59</v>
      </c>
      <c r="Z273" s="8">
        <f t="shared" si="169"/>
        <v>12038800</v>
      </c>
      <c r="AA273" s="8">
        <f t="shared" si="169"/>
        <v>115000</v>
      </c>
      <c r="AB273" s="8">
        <f t="shared" si="169"/>
        <v>5000</v>
      </c>
      <c r="AC273" s="8">
        <f t="shared" si="169"/>
        <v>1705650</v>
      </c>
      <c r="AD273" s="8">
        <f t="shared" si="169"/>
        <v>407500</v>
      </c>
      <c r="AE273" s="8">
        <f t="shared" si="169"/>
        <v>5021800</v>
      </c>
      <c r="AF273" s="8">
        <f t="shared" si="169"/>
        <v>0</v>
      </c>
      <c r="AG273" s="8">
        <f t="shared" si="169"/>
        <v>239500</v>
      </c>
      <c r="AH273" s="8">
        <f t="shared" si="169"/>
        <v>1780000</v>
      </c>
      <c r="AI273" s="8">
        <f t="shared" si="169"/>
        <v>8908857.7400000002</v>
      </c>
      <c r="AJ273" s="8">
        <f t="shared" si="169"/>
        <v>14462850</v>
      </c>
      <c r="AK273" s="8">
        <f t="shared" si="169"/>
        <v>1075738.1000000001</v>
      </c>
      <c r="AL273" s="8">
        <f t="shared" si="169"/>
        <v>54000000</v>
      </c>
      <c r="AM273" s="8">
        <f t="shared" si="169"/>
        <v>1314300</v>
      </c>
      <c r="AN273" s="8">
        <f t="shared" si="169"/>
        <v>41845571.419999994</v>
      </c>
      <c r="AO273" s="8">
        <f t="shared" si="169"/>
        <v>0</v>
      </c>
      <c r="AP273" s="8">
        <f t="shared" si="169"/>
        <v>6000000</v>
      </c>
      <c r="AQ273" s="8">
        <f t="shared" si="169"/>
        <v>0</v>
      </c>
      <c r="AR273" s="8">
        <f t="shared" si="169"/>
        <v>0</v>
      </c>
      <c r="AS273" s="8">
        <f t="shared" si="169"/>
        <v>0</v>
      </c>
      <c r="AT273" s="8">
        <f t="shared" si="169"/>
        <v>12622271.43</v>
      </c>
      <c r="AU273" s="8">
        <f t="shared" si="169"/>
        <v>3713850</v>
      </c>
      <c r="AV273" s="8">
        <f t="shared" si="169"/>
        <v>2857400</v>
      </c>
      <c r="AW273" s="8">
        <f t="shared" si="169"/>
        <v>754102.27</v>
      </c>
      <c r="AX273" s="8">
        <f t="shared" si="169"/>
        <v>0</v>
      </c>
      <c r="AY273" s="8">
        <f t="shared" si="169"/>
        <v>5733410</v>
      </c>
      <c r="AZ273" s="8">
        <f t="shared" si="169"/>
        <v>1155500</v>
      </c>
      <c r="BA273" s="8">
        <f t="shared" si="169"/>
        <v>226071.43</v>
      </c>
      <c r="BB273" s="8">
        <f t="shared" si="169"/>
        <v>90000</v>
      </c>
      <c r="BC273" s="8">
        <f t="shared" si="169"/>
        <v>0</v>
      </c>
      <c r="BD273" s="8">
        <f t="shared" si="169"/>
        <v>11358200</v>
      </c>
      <c r="BE273" s="8">
        <f t="shared" si="169"/>
        <v>0</v>
      </c>
      <c r="BF273" s="8">
        <f t="shared" si="169"/>
        <v>0</v>
      </c>
      <c r="BG273" s="8">
        <f t="shared" si="169"/>
        <v>163490622.38999999</v>
      </c>
      <c r="BH273" s="8">
        <f t="shared" si="169"/>
        <v>8000000</v>
      </c>
      <c r="BI273" s="8">
        <f t="shared" si="169"/>
        <v>0</v>
      </c>
      <c r="BJ273" s="8">
        <f t="shared" si="169"/>
        <v>0</v>
      </c>
      <c r="BK273" s="8">
        <f t="shared" si="169"/>
        <v>0</v>
      </c>
      <c r="BL273" s="8">
        <f t="shared" si="169"/>
        <v>0</v>
      </c>
      <c r="BM273" s="8">
        <f t="shared" si="169"/>
        <v>0</v>
      </c>
      <c r="BN273" s="8">
        <f t="shared" si="169"/>
        <v>0</v>
      </c>
      <c r="BO273" s="8">
        <f t="shared" si="169"/>
        <v>0</v>
      </c>
      <c r="BP273" s="8">
        <f t="shared" si="169"/>
        <v>0</v>
      </c>
      <c r="BQ273" s="8">
        <f t="shared" si="169"/>
        <v>0</v>
      </c>
      <c r="BR273" s="8">
        <f t="shared" si="169"/>
        <v>184163991.65000001</v>
      </c>
      <c r="BS273" s="8">
        <f t="shared" si="169"/>
        <v>0</v>
      </c>
      <c r="BT273" s="8">
        <f t="shared" si="169"/>
        <v>0</v>
      </c>
      <c r="BU273" s="8">
        <f t="shared" si="169"/>
        <v>91424774.760000005</v>
      </c>
      <c r="BV273" s="8">
        <f t="shared" si="169"/>
        <v>11000</v>
      </c>
      <c r="BW273" s="8">
        <f t="shared" si="169"/>
        <v>0</v>
      </c>
      <c r="BX273" s="8">
        <f t="shared" si="169"/>
        <v>0</v>
      </c>
      <c r="BY273" s="8">
        <f t="shared" si="169"/>
        <v>0</v>
      </c>
      <c r="BZ273" s="8">
        <f t="shared" si="169"/>
        <v>346894767.03000003</v>
      </c>
      <c r="CA273" s="8">
        <f t="shared" si="169"/>
        <v>0</v>
      </c>
      <c r="CB273" s="8">
        <f t="shared" si="169"/>
        <v>0</v>
      </c>
      <c r="CC273" s="8">
        <f t="shared" si="169"/>
        <v>0</v>
      </c>
      <c r="CD273" s="8">
        <f t="shared" si="169"/>
        <v>0</v>
      </c>
      <c r="CE273" s="8">
        <f t="shared" ref="CE273:CQ273" si="170">SUM(CE262:CE272)</f>
        <v>1200000</v>
      </c>
      <c r="CF273" s="8">
        <f t="shared" si="170"/>
        <v>0</v>
      </c>
      <c r="CG273" s="8">
        <f t="shared" si="170"/>
        <v>88342614.359999999</v>
      </c>
      <c r="CH273" s="8">
        <f t="shared" si="170"/>
        <v>0</v>
      </c>
      <c r="CI273" s="8">
        <f t="shared" si="170"/>
        <v>0</v>
      </c>
      <c r="CJ273" s="8">
        <f t="shared" si="170"/>
        <v>2920000</v>
      </c>
      <c r="CK273" s="8">
        <f t="shared" si="170"/>
        <v>0</v>
      </c>
      <c r="CL273" s="8">
        <f t="shared" si="170"/>
        <v>0</v>
      </c>
      <c r="CM273" s="8">
        <f t="shared" si="170"/>
        <v>0</v>
      </c>
      <c r="CN273" s="8">
        <f t="shared" si="170"/>
        <v>0</v>
      </c>
      <c r="CO273" s="8">
        <f t="shared" si="170"/>
        <v>0</v>
      </c>
      <c r="CP273" s="8">
        <f t="shared" si="170"/>
        <v>0</v>
      </c>
      <c r="CQ273" s="8">
        <f t="shared" si="170"/>
        <v>2134364548.97</v>
      </c>
      <c r="CR273" s="7" t="s">
        <v>83</v>
      </c>
      <c r="CS273" s="7"/>
      <c r="CU273" s="7"/>
    </row>
    <row r="274" spans="1:99" ht="13.5" x14ac:dyDescent="0.25">
      <c r="A274" s="7"/>
      <c r="B274" s="7"/>
      <c r="C274" s="7" t="s">
        <v>322</v>
      </c>
      <c r="D274" s="7" t="s">
        <v>323</v>
      </c>
      <c r="E274" s="7" t="s">
        <v>324</v>
      </c>
      <c r="F274" s="7" t="s">
        <v>174</v>
      </c>
      <c r="G274" s="7" t="s">
        <v>325</v>
      </c>
      <c r="H274" s="7" t="s">
        <v>326</v>
      </c>
      <c r="I274" s="7" t="s">
        <v>327</v>
      </c>
      <c r="J274" s="7" t="s">
        <v>328</v>
      </c>
      <c r="K274" s="7" t="s">
        <v>329</v>
      </c>
      <c r="L274" s="7" t="s">
        <v>330</v>
      </c>
      <c r="M274" s="7" t="s">
        <v>331</v>
      </c>
      <c r="N274" s="7" t="s">
        <v>332</v>
      </c>
      <c r="O274" s="7" t="s">
        <v>333</v>
      </c>
      <c r="P274" s="7" t="s">
        <v>438</v>
      </c>
      <c r="Q274" s="7">
        <v>22020302</v>
      </c>
      <c r="R274" s="7" t="s">
        <v>439</v>
      </c>
      <c r="S274" s="7">
        <v>22020304</v>
      </c>
      <c r="T274" s="7">
        <v>22020305</v>
      </c>
      <c r="U274" s="7">
        <v>22020306</v>
      </c>
      <c r="V274" s="7">
        <v>22020307</v>
      </c>
      <c r="W274" s="7">
        <v>22020309</v>
      </c>
      <c r="X274" s="7">
        <v>22020310</v>
      </c>
      <c r="Y274" s="7">
        <v>22020311</v>
      </c>
      <c r="Z274" s="7">
        <v>22020401</v>
      </c>
      <c r="AA274" s="7">
        <v>22020402</v>
      </c>
      <c r="AB274" s="7">
        <v>22020403</v>
      </c>
      <c r="AC274" s="7">
        <v>22020404</v>
      </c>
      <c r="AD274" s="7">
        <v>22020405</v>
      </c>
      <c r="AE274" s="7">
        <v>22020406</v>
      </c>
      <c r="AF274" s="7">
        <v>22020407</v>
      </c>
      <c r="AG274" s="7">
        <v>22020412</v>
      </c>
      <c r="AH274" s="7">
        <v>22020413</v>
      </c>
      <c r="AI274" s="7">
        <v>22020501</v>
      </c>
      <c r="AJ274" s="7">
        <v>22020601</v>
      </c>
      <c r="AK274" s="7">
        <v>22020603</v>
      </c>
      <c r="AL274" s="7">
        <v>22020604</v>
      </c>
      <c r="AM274" s="7">
        <v>22020605</v>
      </c>
      <c r="AN274" s="7">
        <v>22020701</v>
      </c>
      <c r="AO274" s="7">
        <v>22020702</v>
      </c>
      <c r="AP274" s="7">
        <v>22020703</v>
      </c>
      <c r="AQ274" s="7">
        <v>22020706</v>
      </c>
      <c r="AR274" s="7">
        <v>22020707</v>
      </c>
      <c r="AS274" s="7">
        <v>22020708</v>
      </c>
      <c r="AT274" s="7">
        <v>22020801</v>
      </c>
      <c r="AU274" s="7">
        <v>22020802</v>
      </c>
      <c r="AV274" s="7">
        <v>22020803</v>
      </c>
      <c r="AW274" s="7">
        <v>22020901</v>
      </c>
      <c r="AX274" s="7">
        <v>22020903</v>
      </c>
      <c r="AY274" s="7">
        <v>22021001</v>
      </c>
      <c r="AZ274" s="7">
        <v>22021002</v>
      </c>
      <c r="BA274" s="7">
        <v>22021003</v>
      </c>
      <c r="BB274" s="7">
        <v>22021004</v>
      </c>
      <c r="BC274" s="7">
        <v>22021006</v>
      </c>
      <c r="BD274" s="7">
        <v>22021007</v>
      </c>
      <c r="BE274" s="7">
        <v>22021008</v>
      </c>
      <c r="BF274" s="7">
        <v>22021010</v>
      </c>
      <c r="BG274" s="7">
        <v>22040101</v>
      </c>
      <c r="BH274" s="7">
        <v>22060102</v>
      </c>
      <c r="BI274" s="7">
        <v>41030101</v>
      </c>
      <c r="BJ274" s="7">
        <v>70180</v>
      </c>
      <c r="BK274" s="7">
        <v>23010101</v>
      </c>
      <c r="BL274" s="7">
        <v>23010104</v>
      </c>
      <c r="BM274" s="7">
        <v>23010105</v>
      </c>
      <c r="BN274" s="7">
        <v>23010112</v>
      </c>
      <c r="BO274" s="7">
        <v>23010113</v>
      </c>
      <c r="BP274" s="7">
        <v>23010119</v>
      </c>
      <c r="BQ274" s="7">
        <v>23010121</v>
      </c>
      <c r="BR274" s="7">
        <v>23010122</v>
      </c>
      <c r="BS274" s="7">
        <v>23010123</v>
      </c>
      <c r="BT274" s="7">
        <v>23010126</v>
      </c>
      <c r="BU274" s="7">
        <v>23010127</v>
      </c>
      <c r="BV274" s="7">
        <v>23010128</v>
      </c>
      <c r="BW274" s="7">
        <v>23010139</v>
      </c>
      <c r="BX274" s="7">
        <v>23020105</v>
      </c>
      <c r="BY274" s="7">
        <v>23020107</v>
      </c>
      <c r="BZ274" s="7">
        <v>23020113</v>
      </c>
      <c r="CA274" s="7">
        <v>23020114</v>
      </c>
      <c r="CB274" s="7">
        <v>23020124</v>
      </c>
      <c r="CC274" s="7">
        <v>23030102</v>
      </c>
      <c r="CD274" s="7">
        <v>23030103</v>
      </c>
      <c r="CE274" s="7">
        <v>23030104</v>
      </c>
      <c r="CF274" s="7">
        <v>23030112</v>
      </c>
      <c r="CG274" s="7">
        <v>23030113</v>
      </c>
      <c r="CH274" s="7">
        <v>23030117</v>
      </c>
      <c r="CI274" s="7">
        <v>23040101</v>
      </c>
      <c r="CJ274" s="7">
        <v>23040102</v>
      </c>
      <c r="CK274" s="7">
        <v>23040103</v>
      </c>
      <c r="CL274" s="7">
        <v>23050102</v>
      </c>
      <c r="CM274" s="7">
        <v>23050103</v>
      </c>
      <c r="CN274" s="7">
        <v>23050104</v>
      </c>
      <c r="CO274" s="7">
        <v>23050111</v>
      </c>
      <c r="CP274" s="7" t="s">
        <v>292</v>
      </c>
      <c r="CQ274" s="14" t="s">
        <v>83</v>
      </c>
    </row>
    <row r="275" spans="1:99" x14ac:dyDescent="0.25">
      <c r="BR275" s="8">
        <v>0</v>
      </c>
      <c r="BU275" s="8">
        <v>0</v>
      </c>
      <c r="BV275" s="8">
        <v>0</v>
      </c>
      <c r="BZ275" s="8">
        <v>0</v>
      </c>
      <c r="CG275" s="8">
        <v>0</v>
      </c>
    </row>
    <row r="278" spans="1:99" x14ac:dyDescent="0.25">
      <c r="B278" s="8" t="s">
        <v>323</v>
      </c>
      <c r="C278" s="8" t="s">
        <v>322</v>
      </c>
      <c r="D278" s="8" t="s">
        <v>174</v>
      </c>
      <c r="E278" s="8" t="s">
        <v>324</v>
      </c>
      <c r="F278" s="8" t="s">
        <v>342</v>
      </c>
      <c r="G278" s="12" t="s">
        <v>343</v>
      </c>
      <c r="H278" s="8" t="s">
        <v>344</v>
      </c>
      <c r="I278" s="8" t="s">
        <v>180</v>
      </c>
      <c r="J278" s="8" t="s">
        <v>181</v>
      </c>
      <c r="K278" s="8" t="s">
        <v>182</v>
      </c>
      <c r="L278" s="8" t="s">
        <v>345</v>
      </c>
      <c r="N278" s="8" t="s">
        <v>346</v>
      </c>
      <c r="P278" s="8" t="s">
        <v>347</v>
      </c>
      <c r="Q278" s="8" t="s">
        <v>341</v>
      </c>
      <c r="R278" s="8" t="s">
        <v>348</v>
      </c>
      <c r="S278" s="8">
        <v>22040101</v>
      </c>
      <c r="T278" s="8" t="s">
        <v>349</v>
      </c>
      <c r="U278" s="8" t="s">
        <v>350</v>
      </c>
      <c r="V278" s="8" t="s">
        <v>351</v>
      </c>
      <c r="W278" s="8" t="s">
        <v>352</v>
      </c>
      <c r="X278" s="8" t="s">
        <v>353</v>
      </c>
      <c r="Y278" s="8" t="s">
        <v>354</v>
      </c>
      <c r="Z278" s="8" t="s">
        <v>355</v>
      </c>
      <c r="AA278" s="8" t="s">
        <v>369</v>
      </c>
      <c r="AB278" s="8" t="s">
        <v>83</v>
      </c>
    </row>
    <row r="279" spans="1:99" x14ac:dyDescent="0.25">
      <c r="A279" s="8" t="s">
        <v>294</v>
      </c>
      <c r="B279" s="8">
        <f>D262</f>
        <v>0</v>
      </c>
      <c r="C279" s="8">
        <f>C262</f>
        <v>19303730.640000001</v>
      </c>
      <c r="D279" s="8">
        <f>F262</f>
        <v>0</v>
      </c>
      <c r="E279" s="8">
        <f>E262</f>
        <v>0</v>
      </c>
      <c r="F279" s="8">
        <f t="shared" ref="F279:F289" si="171">G262+H262+I262+J262</f>
        <v>236000</v>
      </c>
      <c r="G279" s="8">
        <f t="shared" ref="G279:G289" si="172">K262+L262+M262+N262+O262</f>
        <v>775000</v>
      </c>
      <c r="H279" s="8">
        <f t="shared" ref="H279:H289" si="173">P262+Q262+R262+S262+T262+U262+V262+W262+X262+Y262</f>
        <v>1585000</v>
      </c>
      <c r="I279" s="8">
        <f>Z262+AA262+AB262+AC262+AD262+AE262+AF262+AG262+AH262</f>
        <v>1602000</v>
      </c>
      <c r="J279" s="8">
        <f>AI262</f>
        <v>0</v>
      </c>
      <c r="K279" s="8">
        <f t="shared" ref="K279:K289" si="174">AJ262+AK262+AL262+AM262</f>
        <v>48000000</v>
      </c>
      <c r="L279" s="8">
        <f t="shared" ref="L279:L289" si="175">AN262+AO262+AP262+AQ262+AR262+AS262</f>
        <v>0</v>
      </c>
      <c r="N279" s="8">
        <f t="shared" ref="N279:N289" si="176">AT262+AU262+AV262</f>
        <v>4291800</v>
      </c>
      <c r="P279" s="8">
        <f t="shared" ref="P279:P289" si="177">AW262+AX262</f>
        <v>0</v>
      </c>
      <c r="Q279" s="8">
        <f t="shared" ref="Q279:Q289" si="178">AY262+AZ262+BA262+BB262+BC262+BD262+BE262+BF262</f>
        <v>3966200</v>
      </c>
      <c r="R279" s="8">
        <f t="shared" ref="R279:R289" si="179">BH262</f>
        <v>0</v>
      </c>
      <c r="S279" s="8">
        <f t="shared" ref="S279:S289" si="180">BG262</f>
        <v>0</v>
      </c>
      <c r="T279" s="8">
        <f t="shared" ref="T279:T289" si="181">BI262</f>
        <v>0</v>
      </c>
      <c r="U279" s="8">
        <f t="shared" ref="U279:U289" si="182">BJ262</f>
        <v>0</v>
      </c>
      <c r="V279" s="8">
        <f t="shared" ref="V279:V289" si="183">BK262+BL262+BM262+BN262+BO262+BP262+BQ262+BR262+BS262+BT262+BU262+BV262+BW262</f>
        <v>0</v>
      </c>
      <c r="W279" s="8">
        <f t="shared" ref="W279:W289" si="184">BX262+BY262+BZ262+CA262+CB262</f>
        <v>0</v>
      </c>
      <c r="X279" s="8">
        <f t="shared" ref="X279:X289" si="185">CC262+CD262+CE262+CF262+CG262+CH262</f>
        <v>0</v>
      </c>
      <c r="Y279" s="8">
        <f t="shared" ref="Y279:Y289" si="186">CI262+CJ262+CK262</f>
        <v>0</v>
      </c>
      <c r="Z279" s="8">
        <f t="shared" ref="Z279:Z289" si="187">CL262+CM262+CN262+CO262</f>
        <v>0</v>
      </c>
      <c r="AA279" s="8">
        <f t="shared" ref="AA279:AA289" si="188">CP262</f>
        <v>0</v>
      </c>
      <c r="AB279" s="8">
        <f t="shared" ref="AB279:AB289" si="189">SUM(B279:AA279)</f>
        <v>79759730.640000001</v>
      </c>
    </row>
    <row r="280" spans="1:99" x14ac:dyDescent="0.25">
      <c r="A280" s="8" t="s">
        <v>357</v>
      </c>
      <c r="B280" s="8">
        <f t="shared" ref="B280:B289" si="190">D263</f>
        <v>0</v>
      </c>
      <c r="C280" s="8">
        <f t="shared" ref="C280:C289" si="191">C263</f>
        <v>1748763.9999999998</v>
      </c>
      <c r="D280" s="8">
        <f t="shared" ref="D280:D289" si="192">F263</f>
        <v>0</v>
      </c>
      <c r="E280" s="8">
        <f t="shared" ref="E280:E289" si="193">E263</f>
        <v>0</v>
      </c>
      <c r="F280" s="8">
        <f t="shared" si="171"/>
        <v>0</v>
      </c>
      <c r="G280" s="8">
        <f t="shared" si="172"/>
        <v>185000</v>
      </c>
      <c r="H280" s="8">
        <f t="shared" si="173"/>
        <v>700000</v>
      </c>
      <c r="I280" s="8">
        <f t="shared" ref="I280:I289" si="194">Z263+AA263+AB263+AC263+AD263+AE263+AF263+AG263+AH263</f>
        <v>370000</v>
      </c>
      <c r="J280" s="8">
        <f t="shared" ref="J280:J289" si="195">AI263</f>
        <v>0</v>
      </c>
      <c r="K280" s="8">
        <f t="shared" si="174"/>
        <v>6000000</v>
      </c>
      <c r="L280" s="8">
        <f t="shared" si="175"/>
        <v>0</v>
      </c>
      <c r="N280" s="8">
        <f t="shared" si="176"/>
        <v>485000</v>
      </c>
      <c r="P280" s="8">
        <f t="shared" si="177"/>
        <v>0</v>
      </c>
      <c r="Q280" s="8">
        <f t="shared" si="178"/>
        <v>660000</v>
      </c>
      <c r="R280" s="8">
        <f t="shared" si="179"/>
        <v>0</v>
      </c>
      <c r="S280" s="8">
        <f t="shared" si="180"/>
        <v>0</v>
      </c>
      <c r="T280" s="8">
        <f t="shared" si="181"/>
        <v>0</v>
      </c>
      <c r="U280" s="8">
        <f t="shared" si="182"/>
        <v>0</v>
      </c>
      <c r="V280" s="8">
        <f t="shared" si="183"/>
        <v>0</v>
      </c>
      <c r="W280" s="8">
        <f t="shared" si="184"/>
        <v>0</v>
      </c>
      <c r="X280" s="8">
        <f t="shared" si="185"/>
        <v>0</v>
      </c>
      <c r="Y280" s="8">
        <f t="shared" si="186"/>
        <v>0</v>
      </c>
      <c r="Z280" s="8">
        <f t="shared" si="187"/>
        <v>0</v>
      </c>
      <c r="AA280" s="8">
        <f t="shared" si="188"/>
        <v>0</v>
      </c>
      <c r="AB280" s="8">
        <f t="shared" si="189"/>
        <v>10148764</v>
      </c>
    </row>
    <row r="281" spans="1:99" x14ac:dyDescent="0.25">
      <c r="A281" s="8" t="s">
        <v>296</v>
      </c>
      <c r="B281" s="8">
        <f t="shared" si="190"/>
        <v>0</v>
      </c>
      <c r="C281" s="8">
        <f t="shared" si="191"/>
        <v>1598367.5999999999</v>
      </c>
      <c r="D281" s="8">
        <f t="shared" si="192"/>
        <v>0</v>
      </c>
      <c r="E281" s="8">
        <f t="shared" si="193"/>
        <v>0</v>
      </c>
      <c r="F281" s="8">
        <f t="shared" si="171"/>
        <v>0</v>
      </c>
      <c r="G281" s="8">
        <f t="shared" si="172"/>
        <v>70000</v>
      </c>
      <c r="H281" s="8">
        <f t="shared" si="173"/>
        <v>298000</v>
      </c>
      <c r="I281" s="8">
        <f t="shared" si="194"/>
        <v>122000</v>
      </c>
      <c r="J281" s="8">
        <f t="shared" si="195"/>
        <v>0</v>
      </c>
      <c r="K281" s="8">
        <f t="shared" si="174"/>
        <v>0</v>
      </c>
      <c r="L281" s="8">
        <f t="shared" si="175"/>
        <v>0</v>
      </c>
      <c r="N281" s="8">
        <f t="shared" si="176"/>
        <v>340000</v>
      </c>
      <c r="P281" s="8">
        <f t="shared" si="177"/>
        <v>0</v>
      </c>
      <c r="Q281" s="8">
        <f t="shared" si="178"/>
        <v>370000</v>
      </c>
      <c r="R281" s="8">
        <f t="shared" si="179"/>
        <v>0</v>
      </c>
      <c r="S281" s="8">
        <f t="shared" si="180"/>
        <v>0</v>
      </c>
      <c r="T281" s="8">
        <f t="shared" si="181"/>
        <v>0</v>
      </c>
      <c r="U281" s="8">
        <f t="shared" si="182"/>
        <v>0</v>
      </c>
      <c r="V281" s="8">
        <f t="shared" si="183"/>
        <v>0</v>
      </c>
      <c r="W281" s="8">
        <f t="shared" si="184"/>
        <v>0</v>
      </c>
      <c r="X281" s="8">
        <f t="shared" si="185"/>
        <v>0</v>
      </c>
      <c r="Y281" s="8">
        <f t="shared" si="186"/>
        <v>0</v>
      </c>
      <c r="Z281" s="8">
        <f t="shared" si="187"/>
        <v>0</v>
      </c>
      <c r="AA281" s="8">
        <f t="shared" si="188"/>
        <v>0</v>
      </c>
      <c r="AB281" s="8">
        <f t="shared" si="189"/>
        <v>2798367.5999999996</v>
      </c>
    </row>
    <row r="282" spans="1:99" x14ac:dyDescent="0.25">
      <c r="A282" s="8" t="s">
        <v>358</v>
      </c>
      <c r="B282" s="8">
        <f t="shared" si="190"/>
        <v>0</v>
      </c>
      <c r="C282" s="8">
        <f t="shared" si="191"/>
        <v>19832683.899999999</v>
      </c>
      <c r="D282" s="8">
        <f t="shared" si="192"/>
        <v>0</v>
      </c>
      <c r="E282" s="8">
        <f t="shared" si="193"/>
        <v>0</v>
      </c>
      <c r="F282" s="8">
        <f t="shared" si="171"/>
        <v>0</v>
      </c>
      <c r="G282" s="8">
        <f t="shared" si="172"/>
        <v>420000</v>
      </c>
      <c r="H282" s="8">
        <f t="shared" si="173"/>
        <v>900000</v>
      </c>
      <c r="I282" s="8">
        <f t="shared" si="194"/>
        <v>675000</v>
      </c>
      <c r="J282" s="8">
        <f t="shared" si="195"/>
        <v>0</v>
      </c>
      <c r="K282" s="8">
        <f t="shared" si="174"/>
        <v>0</v>
      </c>
      <c r="L282" s="8">
        <f t="shared" si="175"/>
        <v>0</v>
      </c>
      <c r="N282" s="8">
        <f t="shared" si="176"/>
        <v>3185000</v>
      </c>
      <c r="P282" s="8">
        <f t="shared" si="177"/>
        <v>0</v>
      </c>
      <c r="Q282" s="8">
        <f t="shared" si="178"/>
        <v>2740000</v>
      </c>
      <c r="R282" s="8">
        <f t="shared" si="179"/>
        <v>0</v>
      </c>
      <c r="S282" s="8">
        <f t="shared" si="180"/>
        <v>0</v>
      </c>
      <c r="T282" s="8">
        <f t="shared" si="181"/>
        <v>0</v>
      </c>
      <c r="U282" s="8">
        <f t="shared" si="182"/>
        <v>0</v>
      </c>
      <c r="V282" s="8">
        <f t="shared" si="183"/>
        <v>0</v>
      </c>
      <c r="W282" s="8">
        <f t="shared" si="184"/>
        <v>0</v>
      </c>
      <c r="X282" s="8">
        <f t="shared" si="185"/>
        <v>0</v>
      </c>
      <c r="Y282" s="8">
        <f t="shared" si="186"/>
        <v>0</v>
      </c>
      <c r="Z282" s="8">
        <f t="shared" si="187"/>
        <v>0</v>
      </c>
      <c r="AA282" s="8">
        <f t="shared" si="188"/>
        <v>0</v>
      </c>
      <c r="AB282" s="8">
        <f t="shared" si="189"/>
        <v>27752683.899999999</v>
      </c>
    </row>
    <row r="283" spans="1:99" x14ac:dyDescent="0.25">
      <c r="A283" s="8" t="s">
        <v>298</v>
      </c>
      <c r="B283" s="8">
        <f t="shared" si="190"/>
        <v>0</v>
      </c>
      <c r="C283" s="8">
        <f t="shared" si="191"/>
        <v>12289323.880000001</v>
      </c>
      <c r="D283" s="8">
        <f t="shared" si="192"/>
        <v>0</v>
      </c>
      <c r="E283" s="8">
        <f t="shared" si="193"/>
        <v>0</v>
      </c>
      <c r="F283" s="8">
        <f t="shared" si="171"/>
        <v>849000</v>
      </c>
      <c r="G283" s="8">
        <f t="shared" si="172"/>
        <v>46500</v>
      </c>
      <c r="H283" s="8">
        <f t="shared" si="173"/>
        <v>2889500</v>
      </c>
      <c r="I283" s="8">
        <f t="shared" si="194"/>
        <v>1465800</v>
      </c>
      <c r="J283" s="8">
        <f t="shared" si="195"/>
        <v>35000</v>
      </c>
      <c r="K283" s="8">
        <f t="shared" si="174"/>
        <v>1388038.1</v>
      </c>
      <c r="L283" s="8">
        <f t="shared" si="175"/>
        <v>0</v>
      </c>
      <c r="N283" s="8">
        <f t="shared" si="176"/>
        <v>2459050</v>
      </c>
      <c r="P283" s="8">
        <f t="shared" si="177"/>
        <v>0</v>
      </c>
      <c r="Q283" s="8">
        <f t="shared" si="178"/>
        <v>952450</v>
      </c>
      <c r="R283" s="8">
        <f t="shared" si="179"/>
        <v>0</v>
      </c>
      <c r="S283" s="8">
        <f t="shared" si="180"/>
        <v>0</v>
      </c>
      <c r="T283" s="8">
        <f t="shared" si="181"/>
        <v>0</v>
      </c>
      <c r="U283" s="8">
        <f t="shared" si="182"/>
        <v>0</v>
      </c>
      <c r="V283" s="8">
        <f t="shared" si="183"/>
        <v>91424774.760000005</v>
      </c>
      <c r="W283" s="8">
        <f t="shared" si="184"/>
        <v>346894767.03000003</v>
      </c>
      <c r="X283" s="8">
        <f t="shared" si="185"/>
        <v>0</v>
      </c>
      <c r="Y283" s="8">
        <f t="shared" si="186"/>
        <v>0</v>
      </c>
      <c r="Z283" s="8">
        <f t="shared" si="187"/>
        <v>0</v>
      </c>
      <c r="AA283" s="8">
        <f t="shared" si="188"/>
        <v>0</v>
      </c>
      <c r="AB283" s="8">
        <f t="shared" si="189"/>
        <v>460694203.77000004</v>
      </c>
    </row>
    <row r="284" spans="1:99" x14ac:dyDescent="0.25">
      <c r="A284" s="8" t="s">
        <v>300</v>
      </c>
      <c r="B284" s="8">
        <f t="shared" si="190"/>
        <v>0</v>
      </c>
      <c r="C284" s="8">
        <f t="shared" si="191"/>
        <v>5256892.21</v>
      </c>
      <c r="D284" s="8">
        <f t="shared" si="192"/>
        <v>0</v>
      </c>
      <c r="E284" s="8">
        <f t="shared" si="193"/>
        <v>0</v>
      </c>
      <c r="F284" s="8">
        <f t="shared" si="171"/>
        <v>0</v>
      </c>
      <c r="G284" s="8">
        <f t="shared" si="172"/>
        <v>200</v>
      </c>
      <c r="H284" s="8">
        <f t="shared" si="173"/>
        <v>537000</v>
      </c>
      <c r="I284" s="8">
        <f t="shared" si="194"/>
        <v>302000</v>
      </c>
      <c r="J284" s="8">
        <f t="shared" si="195"/>
        <v>2547619.0499999998</v>
      </c>
      <c r="K284" s="8">
        <f t="shared" si="174"/>
        <v>0</v>
      </c>
      <c r="L284" s="8">
        <f t="shared" si="175"/>
        <v>0</v>
      </c>
      <c r="N284" s="8">
        <f t="shared" si="176"/>
        <v>123000</v>
      </c>
      <c r="P284" s="8">
        <f t="shared" si="177"/>
        <v>0</v>
      </c>
      <c r="Q284" s="8">
        <f t="shared" si="178"/>
        <v>17800</v>
      </c>
      <c r="R284" s="8">
        <f t="shared" si="179"/>
        <v>0</v>
      </c>
      <c r="S284" s="8">
        <f t="shared" si="180"/>
        <v>0</v>
      </c>
      <c r="T284" s="8">
        <f t="shared" si="181"/>
        <v>0</v>
      </c>
      <c r="U284" s="8">
        <f t="shared" si="182"/>
        <v>0</v>
      </c>
      <c r="V284" s="8">
        <f t="shared" si="183"/>
        <v>0</v>
      </c>
      <c r="W284" s="8">
        <f t="shared" si="184"/>
        <v>0</v>
      </c>
      <c r="X284" s="8">
        <f t="shared" si="185"/>
        <v>0</v>
      </c>
      <c r="Y284" s="8">
        <f t="shared" si="186"/>
        <v>0</v>
      </c>
      <c r="Z284" s="8">
        <f t="shared" si="187"/>
        <v>0</v>
      </c>
      <c r="AA284" s="8">
        <f t="shared" si="188"/>
        <v>0</v>
      </c>
      <c r="AB284" s="8">
        <f t="shared" si="189"/>
        <v>8784511.2599999998</v>
      </c>
    </row>
    <row r="285" spans="1:99" x14ac:dyDescent="0.25">
      <c r="A285" s="8" t="s">
        <v>302</v>
      </c>
      <c r="B285" s="8">
        <f t="shared" si="190"/>
        <v>0</v>
      </c>
      <c r="C285" s="8">
        <f t="shared" si="191"/>
        <v>41275274.730000004</v>
      </c>
      <c r="D285" s="8">
        <f t="shared" si="192"/>
        <v>201932009.90000001</v>
      </c>
      <c r="E285" s="8">
        <f t="shared" si="193"/>
        <v>1370000</v>
      </c>
      <c r="F285" s="8">
        <f t="shared" si="171"/>
        <v>434000</v>
      </c>
      <c r="G285" s="8">
        <f t="shared" si="172"/>
        <v>66000</v>
      </c>
      <c r="H285" s="8">
        <f t="shared" si="173"/>
        <v>2755950</v>
      </c>
      <c r="I285" s="8">
        <f t="shared" si="194"/>
        <v>4803300</v>
      </c>
      <c r="J285" s="8">
        <f t="shared" si="195"/>
        <v>1443095.85</v>
      </c>
      <c r="K285" s="8">
        <f t="shared" si="174"/>
        <v>14462850</v>
      </c>
      <c r="L285" s="8">
        <f t="shared" si="175"/>
        <v>6000000</v>
      </c>
      <c r="N285" s="8">
        <f t="shared" si="176"/>
        <v>2073971.43</v>
      </c>
      <c r="P285" s="8">
        <f t="shared" si="177"/>
        <v>0</v>
      </c>
      <c r="Q285" s="8">
        <f t="shared" si="178"/>
        <v>5022900</v>
      </c>
      <c r="R285" s="8">
        <f t="shared" si="179"/>
        <v>0</v>
      </c>
      <c r="S285" s="8">
        <f t="shared" si="180"/>
        <v>0</v>
      </c>
      <c r="T285" s="8">
        <f t="shared" si="181"/>
        <v>0</v>
      </c>
      <c r="U285" s="8">
        <f t="shared" si="182"/>
        <v>0</v>
      </c>
      <c r="V285" s="8">
        <f t="shared" si="183"/>
        <v>11000</v>
      </c>
      <c r="W285" s="8">
        <f t="shared" si="184"/>
        <v>0</v>
      </c>
      <c r="X285" s="8">
        <f t="shared" si="185"/>
        <v>0</v>
      </c>
      <c r="Y285" s="8">
        <f t="shared" si="186"/>
        <v>0</v>
      </c>
      <c r="Z285" s="8">
        <f t="shared" si="187"/>
        <v>0</v>
      </c>
      <c r="AA285" s="8">
        <f t="shared" si="188"/>
        <v>0</v>
      </c>
      <c r="AB285" s="8">
        <f t="shared" si="189"/>
        <v>281650351.91000003</v>
      </c>
    </row>
    <row r="286" spans="1:99" x14ac:dyDescent="0.25">
      <c r="A286" s="8" t="s">
        <v>304</v>
      </c>
      <c r="B286" s="8">
        <f t="shared" si="190"/>
        <v>0</v>
      </c>
      <c r="C286" s="8">
        <f t="shared" si="191"/>
        <v>28176908.880000003</v>
      </c>
      <c r="D286" s="8">
        <f t="shared" si="192"/>
        <v>0</v>
      </c>
      <c r="E286" s="8">
        <f t="shared" si="193"/>
        <v>469450</v>
      </c>
      <c r="F286" s="8">
        <f t="shared" si="171"/>
        <v>1357837.66</v>
      </c>
      <c r="G286" s="8">
        <f t="shared" si="172"/>
        <v>155200</v>
      </c>
      <c r="H286" s="8">
        <f t="shared" si="173"/>
        <v>3760000</v>
      </c>
      <c r="I286" s="8">
        <f t="shared" si="194"/>
        <v>1881650</v>
      </c>
      <c r="J286" s="8">
        <f t="shared" si="195"/>
        <v>0</v>
      </c>
      <c r="K286" s="8">
        <f t="shared" si="174"/>
        <v>30000</v>
      </c>
      <c r="L286" s="8">
        <f t="shared" si="175"/>
        <v>41845571.419999994</v>
      </c>
      <c r="N286" s="8">
        <f t="shared" si="176"/>
        <v>2357450</v>
      </c>
      <c r="P286" s="8">
        <f t="shared" si="177"/>
        <v>754102.27</v>
      </c>
      <c r="Q286" s="8">
        <f t="shared" si="178"/>
        <v>128700</v>
      </c>
      <c r="R286" s="8">
        <f t="shared" si="179"/>
        <v>8000000</v>
      </c>
      <c r="S286" s="8">
        <f t="shared" si="180"/>
        <v>163490622.38999999</v>
      </c>
      <c r="T286" s="8">
        <f t="shared" si="181"/>
        <v>0</v>
      </c>
      <c r="U286" s="8">
        <f t="shared" si="182"/>
        <v>0</v>
      </c>
      <c r="V286" s="8">
        <f t="shared" si="183"/>
        <v>0</v>
      </c>
      <c r="W286" s="8">
        <f t="shared" si="184"/>
        <v>0</v>
      </c>
      <c r="X286" s="8">
        <f t="shared" si="185"/>
        <v>0</v>
      </c>
      <c r="Y286" s="8">
        <f t="shared" si="186"/>
        <v>0</v>
      </c>
      <c r="Z286" s="8">
        <f t="shared" si="187"/>
        <v>0</v>
      </c>
      <c r="AA286" s="8">
        <f t="shared" si="188"/>
        <v>0</v>
      </c>
      <c r="AB286" s="8">
        <f t="shared" si="189"/>
        <v>252407492.62</v>
      </c>
    </row>
    <row r="287" spans="1:99" x14ac:dyDescent="0.25">
      <c r="A287" s="8" t="s">
        <v>306</v>
      </c>
      <c r="B287" s="8">
        <f t="shared" si="190"/>
        <v>211519982.78999999</v>
      </c>
      <c r="C287" s="8">
        <f t="shared" si="191"/>
        <v>16829808.77</v>
      </c>
      <c r="D287" s="8">
        <f t="shared" si="192"/>
        <v>0</v>
      </c>
      <c r="E287" s="8">
        <f t="shared" si="193"/>
        <v>190000</v>
      </c>
      <c r="F287" s="8">
        <f t="shared" si="171"/>
        <v>30000</v>
      </c>
      <c r="G287" s="8">
        <f t="shared" si="172"/>
        <v>45000</v>
      </c>
      <c r="H287" s="8">
        <f t="shared" si="173"/>
        <v>376554409.87</v>
      </c>
      <c r="I287" s="8">
        <f t="shared" si="194"/>
        <v>2418500</v>
      </c>
      <c r="J287" s="8">
        <f t="shared" si="195"/>
        <v>4883142.84</v>
      </c>
      <c r="K287" s="8">
        <f t="shared" si="174"/>
        <v>0</v>
      </c>
      <c r="L287" s="8">
        <f t="shared" si="175"/>
        <v>0</v>
      </c>
      <c r="N287" s="8">
        <f t="shared" si="176"/>
        <v>696200</v>
      </c>
      <c r="P287" s="8">
        <f t="shared" si="177"/>
        <v>0</v>
      </c>
      <c r="Q287" s="8">
        <f t="shared" si="178"/>
        <v>3285000</v>
      </c>
      <c r="R287" s="8">
        <f t="shared" si="179"/>
        <v>0</v>
      </c>
      <c r="S287" s="8">
        <f t="shared" si="180"/>
        <v>0</v>
      </c>
      <c r="T287" s="8">
        <f t="shared" si="181"/>
        <v>0</v>
      </c>
      <c r="U287" s="8">
        <f t="shared" si="182"/>
        <v>0</v>
      </c>
      <c r="V287" s="8">
        <f t="shared" si="183"/>
        <v>0</v>
      </c>
      <c r="W287" s="8">
        <f t="shared" si="184"/>
        <v>0</v>
      </c>
      <c r="X287" s="8">
        <f t="shared" si="185"/>
        <v>0</v>
      </c>
      <c r="Y287" s="8">
        <f t="shared" si="186"/>
        <v>0</v>
      </c>
      <c r="Z287" s="8">
        <f t="shared" si="187"/>
        <v>0</v>
      </c>
      <c r="AA287" s="8">
        <f t="shared" si="188"/>
        <v>0</v>
      </c>
      <c r="AB287" s="8">
        <f t="shared" si="189"/>
        <v>616452044.2700001</v>
      </c>
    </row>
    <row r="288" spans="1:99" x14ac:dyDescent="0.25">
      <c r="A288" s="8" t="s">
        <v>308</v>
      </c>
      <c r="B288" s="8">
        <f t="shared" si="190"/>
        <v>0</v>
      </c>
      <c r="C288" s="8">
        <f t="shared" si="191"/>
        <v>65003379.859999985</v>
      </c>
      <c r="D288" s="8">
        <f t="shared" si="192"/>
        <v>0</v>
      </c>
      <c r="E288" s="8">
        <f t="shared" si="193"/>
        <v>0</v>
      </c>
      <c r="F288" s="8">
        <f t="shared" si="171"/>
        <v>35000</v>
      </c>
      <c r="G288" s="8">
        <f t="shared" si="172"/>
        <v>26000</v>
      </c>
      <c r="H288" s="8">
        <f t="shared" si="173"/>
        <v>10738077.619999999</v>
      </c>
      <c r="I288" s="8">
        <f t="shared" si="194"/>
        <v>0</v>
      </c>
      <c r="J288" s="8">
        <f t="shared" si="195"/>
        <v>0</v>
      </c>
      <c r="K288" s="8">
        <f t="shared" si="174"/>
        <v>422000</v>
      </c>
      <c r="L288" s="8">
        <f t="shared" si="175"/>
        <v>0</v>
      </c>
      <c r="N288" s="8">
        <f t="shared" si="176"/>
        <v>947650</v>
      </c>
      <c r="P288" s="8">
        <f t="shared" si="177"/>
        <v>0</v>
      </c>
      <c r="Q288" s="8">
        <f t="shared" si="178"/>
        <v>1405131.43</v>
      </c>
      <c r="R288" s="8">
        <f t="shared" si="179"/>
        <v>0</v>
      </c>
      <c r="S288" s="8">
        <f t="shared" si="180"/>
        <v>0</v>
      </c>
      <c r="T288" s="8">
        <f t="shared" si="181"/>
        <v>0</v>
      </c>
      <c r="U288" s="8">
        <f t="shared" si="182"/>
        <v>0</v>
      </c>
      <c r="V288" s="8">
        <f t="shared" si="183"/>
        <v>184163991.65000001</v>
      </c>
      <c r="W288" s="8">
        <f t="shared" si="184"/>
        <v>0</v>
      </c>
      <c r="X288" s="8">
        <f t="shared" si="185"/>
        <v>0</v>
      </c>
      <c r="Y288" s="8">
        <f t="shared" si="186"/>
        <v>0</v>
      </c>
      <c r="Z288" s="8">
        <f t="shared" si="187"/>
        <v>0</v>
      </c>
      <c r="AA288" s="8">
        <f t="shared" si="188"/>
        <v>0</v>
      </c>
      <c r="AB288" s="8">
        <f t="shared" si="189"/>
        <v>262741230.56</v>
      </c>
    </row>
    <row r="289" spans="1:28" x14ac:dyDescent="0.25">
      <c r="A289" s="8" t="s">
        <v>310</v>
      </c>
      <c r="B289" s="8">
        <f t="shared" si="190"/>
        <v>0</v>
      </c>
      <c r="C289" s="8">
        <f t="shared" si="191"/>
        <v>27941554.080000002</v>
      </c>
      <c r="D289" s="8">
        <f t="shared" si="192"/>
        <v>0</v>
      </c>
      <c r="E289" s="8">
        <f t="shared" si="193"/>
        <v>0</v>
      </c>
      <c r="F289" s="8">
        <f t="shared" si="171"/>
        <v>34000</v>
      </c>
      <c r="G289" s="8">
        <f t="shared" si="172"/>
        <v>83000</v>
      </c>
      <c r="H289" s="8">
        <f t="shared" si="173"/>
        <v>181600</v>
      </c>
      <c r="I289" s="8">
        <f t="shared" si="194"/>
        <v>7673000</v>
      </c>
      <c r="J289" s="8">
        <f t="shared" si="195"/>
        <v>0</v>
      </c>
      <c r="K289" s="8">
        <f t="shared" si="174"/>
        <v>550000</v>
      </c>
      <c r="L289" s="8">
        <f t="shared" si="175"/>
        <v>0</v>
      </c>
      <c r="N289" s="8">
        <f t="shared" si="176"/>
        <v>2234400</v>
      </c>
      <c r="P289" s="8">
        <f t="shared" si="177"/>
        <v>0</v>
      </c>
      <c r="Q289" s="8">
        <f t="shared" si="178"/>
        <v>15000</v>
      </c>
      <c r="R289" s="8">
        <f t="shared" si="179"/>
        <v>0</v>
      </c>
      <c r="S289" s="8">
        <f t="shared" si="180"/>
        <v>0</v>
      </c>
      <c r="T289" s="8">
        <f t="shared" si="181"/>
        <v>0</v>
      </c>
      <c r="U289" s="8">
        <f t="shared" si="182"/>
        <v>0</v>
      </c>
      <c r="V289" s="8">
        <f t="shared" si="183"/>
        <v>0</v>
      </c>
      <c r="W289" s="8">
        <f t="shared" si="184"/>
        <v>0</v>
      </c>
      <c r="X289" s="8">
        <f t="shared" si="185"/>
        <v>89542614.359999999</v>
      </c>
      <c r="Y289" s="8">
        <f t="shared" si="186"/>
        <v>2920000</v>
      </c>
      <c r="Z289" s="8">
        <f t="shared" si="187"/>
        <v>0</v>
      </c>
      <c r="AA289" s="8">
        <f t="shared" si="188"/>
        <v>0</v>
      </c>
      <c r="AB289" s="8">
        <f t="shared" si="189"/>
        <v>131175168.44</v>
      </c>
    </row>
    <row r="290" spans="1:28" ht="13.5" x14ac:dyDescent="0.25">
      <c r="A290" s="7" t="s">
        <v>83</v>
      </c>
      <c r="B290" s="7">
        <f>SUM(B279:B289)</f>
        <v>211519982.78999999</v>
      </c>
      <c r="C290" s="7">
        <f t="shared" ref="C290:AB290" si="196">SUM(C279:C289)</f>
        <v>239256688.55000001</v>
      </c>
      <c r="D290" s="7">
        <f t="shared" si="196"/>
        <v>201932009.90000001</v>
      </c>
      <c r="E290" s="7">
        <f t="shared" si="196"/>
        <v>2029450</v>
      </c>
      <c r="F290" s="7">
        <f t="shared" si="196"/>
        <v>2975837.66</v>
      </c>
      <c r="G290" s="7">
        <f t="shared" si="196"/>
        <v>1871900</v>
      </c>
      <c r="H290" s="7">
        <f t="shared" si="196"/>
        <v>400899537.49000001</v>
      </c>
      <c r="I290" s="7">
        <f t="shared" si="196"/>
        <v>21313250</v>
      </c>
      <c r="J290" s="7">
        <f t="shared" si="196"/>
        <v>8908857.7400000002</v>
      </c>
      <c r="K290" s="7">
        <f t="shared" si="196"/>
        <v>70852888.099999994</v>
      </c>
      <c r="L290" s="7">
        <f t="shared" si="196"/>
        <v>47845571.419999994</v>
      </c>
      <c r="M290" s="7"/>
      <c r="N290" s="7">
        <f t="shared" si="196"/>
        <v>19193521.43</v>
      </c>
      <c r="O290" s="7"/>
      <c r="P290" s="7">
        <f t="shared" si="196"/>
        <v>754102.27</v>
      </c>
      <c r="Q290" s="7">
        <f t="shared" si="196"/>
        <v>18563181.43</v>
      </c>
      <c r="R290" s="7">
        <f t="shared" si="196"/>
        <v>8000000</v>
      </c>
      <c r="S290" s="7">
        <f t="shared" si="196"/>
        <v>163490622.38999999</v>
      </c>
      <c r="T290" s="7">
        <f t="shared" si="196"/>
        <v>0</v>
      </c>
      <c r="U290" s="7">
        <f t="shared" si="196"/>
        <v>0</v>
      </c>
      <c r="V290" s="7">
        <f t="shared" si="196"/>
        <v>275599766.41000003</v>
      </c>
      <c r="W290" s="7">
        <f t="shared" si="196"/>
        <v>346894767.03000003</v>
      </c>
      <c r="X290" s="7">
        <f t="shared" si="196"/>
        <v>89542614.359999999</v>
      </c>
      <c r="Y290" s="7">
        <f t="shared" si="196"/>
        <v>2920000</v>
      </c>
      <c r="Z290" s="7">
        <f t="shared" si="196"/>
        <v>0</v>
      </c>
      <c r="AA290" s="7">
        <f t="shared" si="196"/>
        <v>0</v>
      </c>
      <c r="AB290" s="7">
        <f t="shared" si="196"/>
        <v>2134364548.9700003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"/>
  <sheetViews>
    <sheetView workbookViewId="0">
      <selection activeCell="A4" sqref="A4"/>
    </sheetView>
  </sheetViews>
  <sheetFormatPr defaultRowHeight="12.75" x14ac:dyDescent="0.25"/>
  <cols>
    <col min="1" max="1" width="4.42578125" style="8" customWidth="1"/>
    <col min="2" max="2" width="26.5703125" style="8" customWidth="1"/>
    <col min="3" max="3" width="9.140625" style="8"/>
    <col min="4" max="4" width="13.42578125" style="8" customWidth="1"/>
    <col min="5" max="5" width="14.42578125" style="8" customWidth="1"/>
    <col min="6" max="6" width="16.140625" style="8" customWidth="1"/>
    <col min="7" max="7" width="12.42578125" style="8" customWidth="1"/>
    <col min="8" max="8" width="13" style="8" customWidth="1"/>
    <col min="9" max="9" width="12.7109375" style="8" customWidth="1"/>
    <col min="10" max="10" width="13" style="8" customWidth="1"/>
    <col min="11" max="11" width="12.5703125" style="8" customWidth="1"/>
    <col min="12" max="12" width="6.7109375" style="8" customWidth="1"/>
    <col min="13" max="13" width="12.85546875" style="8" customWidth="1"/>
    <col min="14" max="14" width="12.7109375" style="8" customWidth="1"/>
    <col min="15" max="15" width="14.85546875" style="8" customWidth="1"/>
    <col min="16" max="16384" width="9.140625" style="8"/>
  </cols>
  <sheetData>
    <row r="1" spans="1:15" ht="13.5" x14ac:dyDescent="0.25">
      <c r="C1" s="14">
        <v>2021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3.5" x14ac:dyDescent="0.25">
      <c r="B2" s="14" t="s">
        <v>441</v>
      </c>
      <c r="C2" s="14" t="s">
        <v>133</v>
      </c>
      <c r="D2" s="14" t="s">
        <v>134</v>
      </c>
      <c r="E2" s="14" t="s">
        <v>135</v>
      </c>
      <c r="F2" s="14" t="s">
        <v>136</v>
      </c>
      <c r="G2" s="14" t="s">
        <v>137</v>
      </c>
      <c r="H2" s="14" t="s">
        <v>138</v>
      </c>
      <c r="I2" s="14" t="s">
        <v>139</v>
      </c>
      <c r="J2" s="14" t="s">
        <v>140</v>
      </c>
      <c r="K2" s="14" t="s">
        <v>141</v>
      </c>
      <c r="L2" s="14" t="s">
        <v>267</v>
      </c>
      <c r="M2" s="14" t="s">
        <v>143</v>
      </c>
      <c r="N2" s="14" t="s">
        <v>144</v>
      </c>
      <c r="O2" s="14" t="s">
        <v>83</v>
      </c>
    </row>
    <row r="3" spans="1:15" x14ac:dyDescent="0.25">
      <c r="A3" s="8">
        <v>1</v>
      </c>
      <c r="B3" s="8" t="s">
        <v>370</v>
      </c>
      <c r="C3" s="8">
        <v>0</v>
      </c>
      <c r="D3" s="8">
        <v>1514949.31</v>
      </c>
      <c r="E3" s="8">
        <v>1593967.72</v>
      </c>
      <c r="F3" s="8">
        <v>1453742.44</v>
      </c>
      <c r="G3" s="8">
        <v>2137718.2000000002</v>
      </c>
      <c r="H3" s="8">
        <v>1588417.84</v>
      </c>
      <c r="I3" s="8">
        <v>1639736.17</v>
      </c>
      <c r="J3" s="8">
        <v>0</v>
      </c>
      <c r="K3" s="8">
        <v>0</v>
      </c>
      <c r="L3" s="8">
        <v>0</v>
      </c>
      <c r="M3" s="8">
        <v>12602.98</v>
      </c>
      <c r="N3" s="8">
        <v>0</v>
      </c>
      <c r="O3" s="8">
        <f>SUM(C3:N3)</f>
        <v>9941134.6600000001</v>
      </c>
    </row>
    <row r="4" spans="1:15" x14ac:dyDescent="0.25">
      <c r="A4" s="8">
        <v>2</v>
      </c>
      <c r="B4" s="8" t="s">
        <v>371</v>
      </c>
      <c r="C4" s="8">
        <v>0</v>
      </c>
      <c r="D4" s="8">
        <v>1514949.31</v>
      </c>
      <c r="E4" s="8">
        <v>1593967.72</v>
      </c>
      <c r="F4" s="8">
        <v>1453742.44</v>
      </c>
      <c r="G4" s="8">
        <v>1559840.84</v>
      </c>
      <c r="H4" s="8">
        <v>1588417.84</v>
      </c>
      <c r="I4" s="8">
        <v>3538276.5</v>
      </c>
      <c r="J4" s="8">
        <v>1858949.45</v>
      </c>
      <c r="K4" s="8">
        <v>1786736.82</v>
      </c>
      <c r="L4" s="8">
        <v>0</v>
      </c>
      <c r="M4" s="8">
        <v>3688518.34</v>
      </c>
      <c r="N4" s="8">
        <v>1755536.66</v>
      </c>
      <c r="O4" s="8">
        <f t="shared" ref="O4:O9" si="0">SUM(C4:N4)</f>
        <v>20338935.919999998</v>
      </c>
    </row>
    <row r="5" spans="1:15" x14ac:dyDescent="0.25">
      <c r="A5" s="8">
        <v>3</v>
      </c>
      <c r="B5" s="8" t="s">
        <v>372</v>
      </c>
      <c r="C5" s="8">
        <v>0</v>
      </c>
      <c r="D5" s="8">
        <v>944071.33</v>
      </c>
      <c r="E5" s="8">
        <v>1093561.8700000001</v>
      </c>
      <c r="F5" s="8">
        <v>794093.9</v>
      </c>
      <c r="G5" s="8">
        <v>893456.94</v>
      </c>
      <c r="H5" s="8">
        <v>1008007.04</v>
      </c>
      <c r="I5" s="8">
        <v>2234696.2000000002</v>
      </c>
      <c r="J5" s="8">
        <v>1303945.27</v>
      </c>
      <c r="K5" s="8">
        <v>1068920.51</v>
      </c>
      <c r="L5" s="8">
        <v>0</v>
      </c>
      <c r="M5" s="8">
        <v>2173268.2400000002</v>
      </c>
      <c r="N5" s="8">
        <v>1111501.8600000001</v>
      </c>
      <c r="O5" s="8">
        <f t="shared" si="0"/>
        <v>12625523.16</v>
      </c>
    </row>
    <row r="6" spans="1:15" x14ac:dyDescent="0.25">
      <c r="A6" s="8">
        <v>4</v>
      </c>
      <c r="B6" s="8" t="s">
        <v>373</v>
      </c>
      <c r="C6" s="8">
        <v>0</v>
      </c>
      <c r="D6" s="8">
        <v>1528133.39</v>
      </c>
      <c r="E6" s="8">
        <v>1439985.69</v>
      </c>
      <c r="F6" s="8">
        <v>953817.55</v>
      </c>
      <c r="G6" s="8">
        <v>1310665.8700000001</v>
      </c>
      <c r="H6" s="8">
        <v>0</v>
      </c>
      <c r="I6" s="8">
        <v>2629259.35</v>
      </c>
      <c r="J6" s="8">
        <v>1356862.96</v>
      </c>
      <c r="K6" s="8">
        <v>1080791.6100000001</v>
      </c>
      <c r="L6" s="8">
        <v>0</v>
      </c>
      <c r="M6" s="8">
        <v>2323408.9700000002</v>
      </c>
      <c r="N6" s="8">
        <v>1191785.29</v>
      </c>
      <c r="O6" s="8">
        <f t="shared" si="0"/>
        <v>13814710.68</v>
      </c>
    </row>
    <row r="7" spans="1:15" x14ac:dyDescent="0.25">
      <c r="A7" s="8">
        <v>5</v>
      </c>
      <c r="B7" s="8" t="s">
        <v>374</v>
      </c>
      <c r="C7" s="8">
        <v>0</v>
      </c>
      <c r="D7" s="8">
        <v>142719.5</v>
      </c>
      <c r="E7" s="8">
        <v>398491.93</v>
      </c>
      <c r="F7" s="8">
        <v>339749.23</v>
      </c>
      <c r="G7" s="8">
        <v>389951.2</v>
      </c>
      <c r="H7" s="8">
        <v>397104.46</v>
      </c>
      <c r="I7" s="8">
        <v>884569.41</v>
      </c>
      <c r="J7" s="8">
        <v>451222.62</v>
      </c>
      <c r="K7" s="8">
        <v>446409.51</v>
      </c>
      <c r="L7" s="8">
        <v>0</v>
      </c>
      <c r="M7" s="8">
        <v>922129.56</v>
      </c>
      <c r="N7" s="8">
        <v>438585.38</v>
      </c>
      <c r="O7" s="8">
        <f t="shared" si="0"/>
        <v>4810932.8</v>
      </c>
    </row>
    <row r="8" spans="1:15" x14ac:dyDescent="0.25">
      <c r="A8" s="8">
        <v>6</v>
      </c>
      <c r="B8" s="8" t="s">
        <v>375</v>
      </c>
      <c r="C8" s="8">
        <v>0</v>
      </c>
      <c r="D8" s="8">
        <v>10416109.93</v>
      </c>
      <c r="E8" s="8">
        <v>10846262.17</v>
      </c>
      <c r="F8" s="8">
        <v>6794984.4699999997</v>
      </c>
      <c r="G8" s="8">
        <v>4504375.1500000004</v>
      </c>
      <c r="H8" s="8">
        <v>9443453.3900000006</v>
      </c>
      <c r="I8" s="8">
        <v>14775788.66</v>
      </c>
      <c r="J8" s="8">
        <v>9024452.4199999999</v>
      </c>
      <c r="K8" s="8">
        <v>8933684.1199999992</v>
      </c>
      <c r="L8" s="8">
        <v>0</v>
      </c>
      <c r="M8" s="8">
        <v>18442591.780000001</v>
      </c>
      <c r="N8" s="8">
        <v>8777683.2799999993</v>
      </c>
      <c r="O8" s="8">
        <f t="shared" si="0"/>
        <v>101959385.37</v>
      </c>
    </row>
    <row r="9" spans="1:15" ht="13.5" x14ac:dyDescent="0.25">
      <c r="B9" s="7" t="s">
        <v>83</v>
      </c>
      <c r="C9" s="7"/>
      <c r="D9" s="7">
        <f t="shared" ref="D9:N9" si="1">SUM(D3:D8)</f>
        <v>16060932.77</v>
      </c>
      <c r="E9" s="7">
        <f t="shared" si="1"/>
        <v>16966237.100000001</v>
      </c>
      <c r="F9" s="7">
        <f t="shared" si="1"/>
        <v>11790130.030000001</v>
      </c>
      <c r="G9" s="7">
        <f t="shared" si="1"/>
        <v>10796008.200000001</v>
      </c>
      <c r="H9" s="7">
        <f t="shared" si="1"/>
        <v>14025400.57</v>
      </c>
      <c r="I9" s="7">
        <f t="shared" si="1"/>
        <v>25702326.289999999</v>
      </c>
      <c r="J9" s="7">
        <f t="shared" si="1"/>
        <v>13995432.719999999</v>
      </c>
      <c r="K9" s="7">
        <f t="shared" si="1"/>
        <v>13316542.57</v>
      </c>
      <c r="L9" s="7">
        <f t="shared" si="1"/>
        <v>0</v>
      </c>
      <c r="M9" s="7">
        <f t="shared" si="1"/>
        <v>27562519.870000005</v>
      </c>
      <c r="N9" s="7">
        <f t="shared" si="1"/>
        <v>13275092.469999999</v>
      </c>
      <c r="O9" s="7">
        <f t="shared" si="0"/>
        <v>163490622.59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DI35"/>
  <sheetViews>
    <sheetView workbookViewId="0">
      <selection activeCell="A4" sqref="A4"/>
    </sheetView>
  </sheetViews>
  <sheetFormatPr defaultRowHeight="12.75" x14ac:dyDescent="0.25"/>
  <cols>
    <col min="1" max="1" width="21.140625" style="8" customWidth="1"/>
    <col min="2" max="2" width="14.140625" style="8" customWidth="1"/>
    <col min="3" max="3" width="14.28515625" style="8" customWidth="1"/>
    <col min="4" max="4" width="15" style="8" customWidth="1"/>
    <col min="5" max="5" width="16" style="8" customWidth="1"/>
    <col min="6" max="6" width="14.42578125" style="8" customWidth="1"/>
    <col min="7" max="7" width="12.85546875" style="8" customWidth="1"/>
    <col min="8" max="8" width="14.42578125" style="8" customWidth="1"/>
    <col min="9" max="9" width="13.42578125" style="8" customWidth="1"/>
    <col min="10" max="10" width="13.7109375" style="8" customWidth="1"/>
    <col min="11" max="11" width="13.5703125" style="8" customWidth="1"/>
    <col min="12" max="12" width="12.42578125" style="8" customWidth="1"/>
    <col min="13" max="13" width="14.5703125" style="8" customWidth="1"/>
    <col min="14" max="14" width="12.5703125" style="8" customWidth="1"/>
    <col min="15" max="15" width="14.140625" style="8" customWidth="1"/>
    <col min="16" max="16" width="15.5703125" style="8" customWidth="1"/>
    <col min="17" max="17" width="12.42578125" style="8" customWidth="1"/>
    <col min="18" max="18" width="14.5703125" style="8" customWidth="1"/>
    <col min="19" max="19" width="14.85546875" style="8" customWidth="1"/>
    <col min="20" max="20" width="14.7109375" style="8" customWidth="1"/>
    <col min="21" max="21" width="13.28515625" style="8" customWidth="1"/>
    <col min="22" max="22" width="13.5703125" style="8" customWidth="1"/>
    <col min="23" max="23" width="16.7109375" style="8" customWidth="1"/>
    <col min="24" max="24" width="14.28515625" style="8" customWidth="1"/>
    <col min="25" max="25" width="14.7109375" style="8" customWidth="1"/>
    <col min="26" max="26" width="13.7109375" style="8" customWidth="1"/>
    <col min="27" max="27" width="13.85546875" style="8" customWidth="1"/>
    <col min="28" max="28" width="13.42578125" style="8" customWidth="1"/>
    <col min="29" max="29" width="12.5703125" style="8" customWidth="1"/>
    <col min="30" max="30" width="13.5703125" style="8" customWidth="1"/>
    <col min="31" max="31" width="13.42578125" style="8" customWidth="1"/>
    <col min="32" max="32" width="15.7109375" style="8" customWidth="1"/>
    <col min="33" max="33" width="13" style="8" customWidth="1"/>
    <col min="34" max="34" width="11.7109375" style="8" customWidth="1"/>
    <col min="35" max="35" width="13.140625" style="8" customWidth="1"/>
    <col min="36" max="36" width="18.85546875" style="8" bestFit="1" customWidth="1"/>
    <col min="37" max="37" width="12.5703125" style="8" customWidth="1"/>
    <col min="38" max="38" width="12.7109375" style="8" customWidth="1"/>
    <col min="39" max="39" width="14.28515625" style="8" customWidth="1"/>
    <col min="40" max="40" width="12.5703125" style="8" customWidth="1"/>
    <col min="41" max="41" width="12.7109375" style="8" customWidth="1"/>
    <col min="42" max="42" width="12.42578125" style="8" customWidth="1"/>
    <col min="43" max="43" width="15" style="8" customWidth="1"/>
    <col min="44" max="44" width="13" style="8" customWidth="1"/>
    <col min="45" max="45" width="18.7109375" style="8" bestFit="1" customWidth="1"/>
    <col min="46" max="46" width="18.85546875" style="8" bestFit="1" customWidth="1"/>
    <col min="47" max="47" width="18.7109375" style="8" bestFit="1" customWidth="1"/>
    <col min="48" max="48" width="12.42578125" style="8" customWidth="1"/>
    <col min="49" max="49" width="12.5703125" style="8" customWidth="1"/>
    <col min="50" max="50" width="14" style="8" customWidth="1"/>
    <col min="51" max="51" width="11.85546875" style="8" customWidth="1"/>
    <col min="52" max="52" width="13.28515625" style="8" customWidth="1"/>
    <col min="53" max="53" width="18.85546875" style="8" bestFit="1" customWidth="1"/>
    <col min="54" max="54" width="12.5703125" style="8" customWidth="1"/>
    <col min="55" max="55" width="12.85546875" style="8" customWidth="1"/>
    <col min="56" max="56" width="12.28515625" style="8" customWidth="1"/>
    <col min="57" max="57" width="12" style="8" customWidth="1"/>
    <col min="58" max="58" width="18.5703125" style="8" bestFit="1" customWidth="1"/>
    <col min="59" max="59" width="13.5703125" style="8" customWidth="1"/>
    <col min="60" max="60" width="19" style="8" bestFit="1" customWidth="1"/>
    <col min="61" max="61" width="12" style="8" customWidth="1"/>
    <col min="62" max="62" width="14.28515625" style="8" customWidth="1"/>
    <col min="63" max="63" width="14" style="8" customWidth="1"/>
    <col min="64" max="64" width="19.28515625" style="8" bestFit="1" customWidth="1"/>
    <col min="65" max="65" width="18.28515625" style="8" bestFit="1" customWidth="1"/>
    <col min="66" max="67" width="13.5703125" style="8" customWidth="1"/>
    <col min="68" max="68" width="19.28515625" style="8" bestFit="1" customWidth="1"/>
    <col min="69" max="69" width="18.42578125" style="8" bestFit="1" customWidth="1"/>
    <col min="70" max="70" width="11.7109375" style="8" customWidth="1"/>
    <col min="71" max="71" width="19" style="8" bestFit="1" customWidth="1"/>
    <col min="72" max="72" width="18.140625" style="8" bestFit="1" customWidth="1"/>
    <col min="73" max="73" width="13.42578125" style="8" customWidth="1"/>
    <col min="74" max="74" width="17.85546875" style="8" bestFit="1" customWidth="1"/>
    <col min="75" max="75" width="18.140625" style="8" bestFit="1" customWidth="1"/>
    <col min="76" max="76" width="14.140625" style="8" customWidth="1"/>
    <col min="77" max="77" width="13.7109375" style="8" customWidth="1"/>
    <col min="78" max="80" width="12.85546875" style="8" customWidth="1"/>
    <col min="81" max="81" width="12.28515625" style="8" customWidth="1"/>
    <col min="82" max="82" width="18.42578125" style="8" bestFit="1" customWidth="1"/>
    <col min="83" max="83" width="18.140625" style="8" bestFit="1" customWidth="1"/>
    <col min="84" max="84" width="13.42578125" style="8" customWidth="1"/>
    <col min="85" max="85" width="19.28515625" style="8" bestFit="1" customWidth="1"/>
    <col min="86" max="87" width="12.7109375" style="8" customWidth="1"/>
    <col min="88" max="88" width="12.5703125" style="8" customWidth="1"/>
    <col min="89" max="89" width="18.42578125" style="8" bestFit="1" customWidth="1"/>
    <col min="90" max="93" width="13" style="8" customWidth="1"/>
    <col min="94" max="94" width="13.28515625" style="8" customWidth="1"/>
    <col min="95" max="95" width="15.140625" style="8" customWidth="1"/>
    <col min="96" max="97" width="11.85546875" style="8" customWidth="1"/>
    <col min="98" max="98" width="18.28515625" style="8" bestFit="1" customWidth="1"/>
    <col min="99" max="100" width="18.5703125" style="8" bestFit="1" customWidth="1"/>
    <col min="101" max="101" width="18.42578125" style="8" bestFit="1" customWidth="1"/>
    <col min="102" max="102" width="12.140625" style="8" customWidth="1"/>
    <col min="103" max="103" width="13.28515625" style="8" customWidth="1"/>
    <col min="104" max="104" width="13.42578125" style="8" customWidth="1"/>
    <col min="105" max="105" width="15" style="8" customWidth="1"/>
    <col min="106" max="106" width="15.28515625" style="8" customWidth="1"/>
    <col min="107" max="107" width="21.42578125" style="8" customWidth="1"/>
    <col min="108" max="112" width="9.140625" style="8"/>
    <col min="113" max="113" width="11.85546875" style="8" customWidth="1"/>
    <col min="114" max="16384" width="9.140625" style="8"/>
  </cols>
  <sheetData>
    <row r="2" spans="1:113" ht="13.5" x14ac:dyDescent="0.25">
      <c r="C2" s="7"/>
      <c r="D2" s="7"/>
      <c r="E2" s="8">
        <v>1</v>
      </c>
      <c r="F2" s="8">
        <v>1</v>
      </c>
    </row>
    <row r="3" spans="1:113" ht="13.5" x14ac:dyDescent="0.25">
      <c r="A3" s="7" t="s">
        <v>286</v>
      </c>
      <c r="B3" s="7" t="s">
        <v>287</v>
      </c>
      <c r="D3" s="8" t="s">
        <v>393</v>
      </c>
      <c r="G3" s="8" t="s">
        <v>391</v>
      </c>
      <c r="H3" s="8" t="s">
        <v>175</v>
      </c>
      <c r="J3" s="8">
        <v>1</v>
      </c>
      <c r="K3" s="8">
        <v>1</v>
      </c>
      <c r="L3" s="8">
        <v>1</v>
      </c>
      <c r="M3" s="8">
        <v>1</v>
      </c>
      <c r="N3" s="8">
        <v>1</v>
      </c>
      <c r="O3" s="8">
        <v>1</v>
      </c>
      <c r="P3" s="8">
        <v>1</v>
      </c>
      <c r="Q3" s="8">
        <v>1</v>
      </c>
      <c r="R3" s="8">
        <v>1</v>
      </c>
      <c r="S3" s="8">
        <v>1</v>
      </c>
      <c r="T3" s="8">
        <v>1</v>
      </c>
      <c r="U3" s="8">
        <v>1</v>
      </c>
      <c r="V3" s="8">
        <v>1</v>
      </c>
      <c r="W3" s="8">
        <v>1</v>
      </c>
      <c r="X3" s="8">
        <v>1</v>
      </c>
      <c r="Y3" s="8">
        <v>1</v>
      </c>
      <c r="Z3" s="8">
        <v>1</v>
      </c>
      <c r="AA3" s="8">
        <v>1</v>
      </c>
      <c r="AB3" s="8">
        <v>1</v>
      </c>
      <c r="AC3" s="8">
        <v>1</v>
      </c>
      <c r="DB3" s="8" t="s">
        <v>83</v>
      </c>
    </row>
    <row r="4" spans="1:113" ht="13.5" x14ac:dyDescent="0.25">
      <c r="A4" s="7"/>
      <c r="B4" s="7"/>
      <c r="C4" s="7" t="s">
        <v>289</v>
      </c>
      <c r="D4" s="7">
        <v>21010102</v>
      </c>
      <c r="E4" s="7" t="s">
        <v>290</v>
      </c>
      <c r="F4" s="7">
        <v>21020101</v>
      </c>
      <c r="G4" s="7">
        <v>21020201</v>
      </c>
      <c r="H4" s="7">
        <v>222010103</v>
      </c>
      <c r="I4" s="7">
        <v>22010102</v>
      </c>
      <c r="J4" s="7">
        <v>22020101</v>
      </c>
      <c r="K4" s="7">
        <v>22020102</v>
      </c>
      <c r="L4" s="7">
        <v>22020103</v>
      </c>
      <c r="M4" s="7">
        <v>22020104</v>
      </c>
      <c r="N4" s="7">
        <v>22020201</v>
      </c>
      <c r="O4" s="7">
        <v>22020202</v>
      </c>
      <c r="P4" s="7">
        <v>22020203</v>
      </c>
      <c r="Q4" s="7">
        <v>22020205</v>
      </c>
      <c r="R4" s="7">
        <v>22020206</v>
      </c>
      <c r="S4" s="7">
        <v>22020208</v>
      </c>
      <c r="T4" s="7">
        <v>22020301</v>
      </c>
      <c r="U4" s="7">
        <v>22020302</v>
      </c>
      <c r="V4" s="7">
        <v>22020303</v>
      </c>
      <c r="W4" s="7">
        <v>22020304</v>
      </c>
      <c r="X4" s="7">
        <v>22020305</v>
      </c>
      <c r="Y4" s="7">
        <v>22020306</v>
      </c>
      <c r="Z4" s="7">
        <v>22020307</v>
      </c>
      <c r="AA4" s="7">
        <v>22020309</v>
      </c>
      <c r="AB4" s="7">
        <v>22020310</v>
      </c>
      <c r="AC4" s="7">
        <v>22020311</v>
      </c>
      <c r="AD4" s="7">
        <v>22020401</v>
      </c>
      <c r="AE4" s="7">
        <v>22020402</v>
      </c>
      <c r="AF4" s="7">
        <v>22020403</v>
      </c>
      <c r="AG4" s="7">
        <v>22020404</v>
      </c>
      <c r="AH4" s="7">
        <v>22020405</v>
      </c>
      <c r="AI4" s="7">
        <v>22020406</v>
      </c>
      <c r="AJ4" s="7">
        <v>22020407</v>
      </c>
      <c r="AK4" s="7">
        <v>22020412</v>
      </c>
      <c r="AL4" s="7">
        <v>22020501</v>
      </c>
      <c r="AM4" s="7">
        <v>22020601</v>
      </c>
      <c r="AN4" s="7">
        <v>22020603</v>
      </c>
      <c r="AO4" s="7">
        <v>22020604</v>
      </c>
      <c r="AP4" s="7">
        <v>22020605</v>
      </c>
      <c r="AQ4" s="7">
        <v>22020701</v>
      </c>
      <c r="AR4" s="7">
        <v>22020702</v>
      </c>
      <c r="AS4" s="7">
        <v>22020703</v>
      </c>
      <c r="AT4" s="7">
        <v>22020706</v>
      </c>
      <c r="AU4" s="7">
        <v>22020707</v>
      </c>
      <c r="AV4" s="7">
        <v>22020708</v>
      </c>
      <c r="AW4" s="7">
        <v>22020801</v>
      </c>
      <c r="AX4" s="7">
        <v>22020802</v>
      </c>
      <c r="AY4" s="7">
        <v>22020803</v>
      </c>
      <c r="AZ4" s="7">
        <v>22020901</v>
      </c>
      <c r="BA4" s="7">
        <v>22020903</v>
      </c>
      <c r="BB4" s="7">
        <v>22021001</v>
      </c>
      <c r="BC4" s="7">
        <v>22021002</v>
      </c>
      <c r="BD4" s="7">
        <v>22021003</v>
      </c>
      <c r="BE4" s="7">
        <v>22021004</v>
      </c>
      <c r="BF4" s="7">
        <v>22021006</v>
      </c>
      <c r="BG4" s="7">
        <v>22021007</v>
      </c>
      <c r="BH4" s="7">
        <v>22021008</v>
      </c>
      <c r="BI4" s="7">
        <v>22021010</v>
      </c>
      <c r="BJ4" s="7">
        <v>22040101</v>
      </c>
      <c r="BK4" s="7">
        <v>22060102</v>
      </c>
      <c r="BL4" s="7">
        <v>23010101</v>
      </c>
      <c r="BM4" s="7">
        <v>23010104</v>
      </c>
      <c r="BN4" s="7">
        <v>23010105</v>
      </c>
      <c r="BO4" s="7">
        <v>23010106</v>
      </c>
      <c r="BP4" s="7">
        <v>23010112</v>
      </c>
      <c r="BQ4" s="7">
        <v>23010113</v>
      </c>
      <c r="BR4" s="7">
        <v>23010115</v>
      </c>
      <c r="BS4" s="7">
        <v>23010119</v>
      </c>
      <c r="BT4" s="7">
        <v>23010121</v>
      </c>
      <c r="BU4" s="7">
        <v>23010122</v>
      </c>
      <c r="BV4" s="7">
        <v>23010123</v>
      </c>
      <c r="BW4" s="7">
        <v>23010126</v>
      </c>
      <c r="BX4" s="7">
        <v>23010127</v>
      </c>
      <c r="BY4" s="7">
        <v>23010128</v>
      </c>
      <c r="BZ4" s="7">
        <v>23010139</v>
      </c>
      <c r="CA4" s="7">
        <v>23020102</v>
      </c>
      <c r="CB4" s="7">
        <v>23020103</v>
      </c>
      <c r="CC4" s="7">
        <v>23020105</v>
      </c>
      <c r="CD4" s="7">
        <v>23020107</v>
      </c>
      <c r="CE4" s="7">
        <v>23020112</v>
      </c>
      <c r="CF4" s="7">
        <v>23020113</v>
      </c>
      <c r="CG4" s="7">
        <v>23020114</v>
      </c>
      <c r="CH4" s="7">
        <v>23020124</v>
      </c>
      <c r="CI4" s="7">
        <v>23020127</v>
      </c>
      <c r="CJ4" s="7">
        <v>23030102</v>
      </c>
      <c r="CK4" s="7">
        <v>23030103</v>
      </c>
      <c r="CL4" s="7">
        <v>23030104</v>
      </c>
      <c r="CM4" s="7">
        <v>23030105</v>
      </c>
      <c r="CN4" s="7">
        <v>23030106</v>
      </c>
      <c r="CO4" s="7">
        <v>23030110</v>
      </c>
      <c r="CP4" s="7">
        <v>23030112</v>
      </c>
      <c r="CQ4" s="7">
        <v>23030113</v>
      </c>
      <c r="CR4" s="7">
        <v>23030117</v>
      </c>
      <c r="CS4" s="7">
        <v>23030121</v>
      </c>
      <c r="CT4" s="7">
        <v>23040101</v>
      </c>
      <c r="CU4" s="7">
        <v>23040102</v>
      </c>
      <c r="CV4" s="7">
        <v>23040103</v>
      </c>
      <c r="CW4" s="7">
        <v>23050102</v>
      </c>
      <c r="CX4" s="7">
        <v>23050103</v>
      </c>
      <c r="CY4" s="7">
        <v>23050104</v>
      </c>
      <c r="CZ4" s="7">
        <v>23050111</v>
      </c>
      <c r="DA4" s="7" t="s">
        <v>292</v>
      </c>
      <c r="DB4" s="7"/>
      <c r="DC4" s="7" t="s">
        <v>293</v>
      </c>
    </row>
    <row r="5" spans="1:113" ht="13.5" x14ac:dyDescent="0.25">
      <c r="A5" s="7" t="s">
        <v>294</v>
      </c>
      <c r="B5" s="7" t="s">
        <v>295</v>
      </c>
      <c r="C5" s="8">
        <v>21330790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1000000</v>
      </c>
      <c r="K5" s="8">
        <v>2000000</v>
      </c>
      <c r="L5" s="8">
        <v>0</v>
      </c>
      <c r="M5" s="8">
        <v>0</v>
      </c>
      <c r="N5" s="8">
        <v>100000</v>
      </c>
      <c r="O5" s="8">
        <v>700000</v>
      </c>
      <c r="P5" s="8">
        <v>0</v>
      </c>
      <c r="Q5" s="8">
        <v>100000</v>
      </c>
      <c r="R5" s="8">
        <v>100000</v>
      </c>
      <c r="S5" s="8">
        <v>200000</v>
      </c>
      <c r="T5" s="8">
        <v>2500000</v>
      </c>
      <c r="U5" s="8">
        <v>100000</v>
      </c>
      <c r="V5" s="8">
        <v>500000</v>
      </c>
      <c r="W5" s="8">
        <v>700000</v>
      </c>
      <c r="X5" s="8">
        <v>250000</v>
      </c>
      <c r="Y5" s="8">
        <v>0</v>
      </c>
      <c r="Z5" s="8">
        <v>200000</v>
      </c>
      <c r="AA5" s="8">
        <v>0</v>
      </c>
      <c r="AB5" s="8">
        <v>0</v>
      </c>
      <c r="AC5" s="8">
        <v>200000</v>
      </c>
      <c r="AD5" s="8">
        <v>3000000</v>
      </c>
      <c r="AE5" s="8">
        <v>300000</v>
      </c>
      <c r="AF5" s="8">
        <v>300000</v>
      </c>
      <c r="AG5" s="8">
        <v>700000</v>
      </c>
      <c r="AH5" s="8">
        <v>200000</v>
      </c>
      <c r="AI5" s="8">
        <v>200000</v>
      </c>
      <c r="AJ5" s="8">
        <v>0</v>
      </c>
      <c r="AK5" s="8">
        <v>0</v>
      </c>
      <c r="AL5" s="8">
        <v>300000</v>
      </c>
      <c r="AM5" s="8">
        <v>0</v>
      </c>
      <c r="AN5" s="8">
        <v>400000</v>
      </c>
      <c r="AO5" s="8">
        <v>27000000</v>
      </c>
      <c r="AP5" s="8">
        <v>0</v>
      </c>
      <c r="AQ5" s="8">
        <v>200000</v>
      </c>
      <c r="AR5" s="8">
        <v>0</v>
      </c>
      <c r="AS5" s="8">
        <v>200000</v>
      </c>
      <c r="AT5" s="8">
        <v>0</v>
      </c>
      <c r="AU5" s="8">
        <v>0</v>
      </c>
      <c r="AV5" s="8">
        <v>0</v>
      </c>
      <c r="AW5" s="8">
        <v>5200000</v>
      </c>
      <c r="AX5" s="8">
        <v>500000</v>
      </c>
      <c r="AY5" s="8">
        <v>500000</v>
      </c>
      <c r="AZ5" s="8">
        <v>0</v>
      </c>
      <c r="BA5" s="8">
        <v>0</v>
      </c>
      <c r="BB5" s="8">
        <v>6400000</v>
      </c>
      <c r="BC5" s="8">
        <v>900000</v>
      </c>
      <c r="BD5" s="8">
        <v>200000</v>
      </c>
      <c r="BE5" s="8">
        <v>500000</v>
      </c>
      <c r="BF5" s="8">
        <v>200000</v>
      </c>
      <c r="BG5" s="8">
        <v>2500000</v>
      </c>
      <c r="BH5" s="8">
        <v>500000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0</v>
      </c>
      <c r="BW5" s="8">
        <v>0</v>
      </c>
      <c r="BX5" s="8">
        <v>0</v>
      </c>
      <c r="BY5" s="8">
        <v>0</v>
      </c>
      <c r="CA5" s="8">
        <v>0</v>
      </c>
      <c r="CB5" s="8">
        <v>0</v>
      </c>
      <c r="CC5" s="8">
        <v>0</v>
      </c>
      <c r="CD5" s="8">
        <v>0</v>
      </c>
      <c r="CE5" s="8">
        <v>0</v>
      </c>
      <c r="CF5" s="8">
        <v>0</v>
      </c>
      <c r="CG5" s="8">
        <v>0</v>
      </c>
      <c r="CH5" s="8">
        <v>0</v>
      </c>
      <c r="CI5" s="8">
        <v>0</v>
      </c>
      <c r="CJ5" s="8">
        <v>0</v>
      </c>
      <c r="CK5" s="8">
        <v>0</v>
      </c>
      <c r="CL5" s="8">
        <v>0</v>
      </c>
      <c r="CM5" s="8">
        <v>0</v>
      </c>
      <c r="CN5" s="8">
        <v>0</v>
      </c>
      <c r="CO5" s="8">
        <v>0</v>
      </c>
      <c r="CP5" s="8">
        <v>0</v>
      </c>
      <c r="CQ5" s="8">
        <v>0</v>
      </c>
      <c r="CR5" s="8">
        <v>0</v>
      </c>
      <c r="CS5" s="8">
        <v>0</v>
      </c>
      <c r="CT5" s="8">
        <v>0</v>
      </c>
      <c r="CU5" s="8">
        <v>0</v>
      </c>
      <c r="CV5" s="8">
        <v>0</v>
      </c>
      <c r="CW5" s="8">
        <v>0</v>
      </c>
      <c r="CX5" s="8">
        <v>0</v>
      </c>
      <c r="CY5" s="8">
        <v>0</v>
      </c>
      <c r="CZ5" s="8">
        <v>0</v>
      </c>
      <c r="DA5" s="8">
        <v>0</v>
      </c>
      <c r="DB5" s="8">
        <f t="shared" ref="DB5:DB16" si="0">SUM(C5:DA5)</f>
        <v>80180790</v>
      </c>
      <c r="DC5" s="8" t="s">
        <v>294</v>
      </c>
    </row>
    <row r="6" spans="1:113" ht="13.5" x14ac:dyDescent="0.25">
      <c r="A6" s="7" t="s">
        <v>357</v>
      </c>
      <c r="B6" s="7" t="s">
        <v>360</v>
      </c>
      <c r="C6" s="8">
        <v>3984400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2000000</v>
      </c>
      <c r="K6" s="8">
        <v>2000000</v>
      </c>
      <c r="L6" s="8">
        <v>0</v>
      </c>
      <c r="M6" s="8">
        <v>0</v>
      </c>
      <c r="N6" s="8">
        <v>200000</v>
      </c>
      <c r="O6" s="8">
        <v>200000</v>
      </c>
      <c r="P6" s="8">
        <v>0</v>
      </c>
      <c r="Q6" s="8">
        <v>100000</v>
      </c>
      <c r="R6" s="8">
        <v>0</v>
      </c>
      <c r="S6" s="8">
        <v>1000000</v>
      </c>
      <c r="T6" s="8">
        <v>1000000</v>
      </c>
      <c r="U6" s="8">
        <v>0</v>
      </c>
      <c r="V6" s="8">
        <v>200000</v>
      </c>
      <c r="W6" s="8">
        <v>100000</v>
      </c>
      <c r="X6" s="8">
        <v>0</v>
      </c>
      <c r="Y6" s="8">
        <v>0</v>
      </c>
      <c r="Z6" s="8">
        <v>100000</v>
      </c>
      <c r="AA6" s="8">
        <v>0</v>
      </c>
      <c r="AB6" s="8">
        <v>0</v>
      </c>
      <c r="AC6" s="8">
        <v>100000</v>
      </c>
      <c r="AD6" s="8">
        <v>2000000</v>
      </c>
      <c r="AE6" s="8">
        <v>200000</v>
      </c>
      <c r="AF6" s="8">
        <v>0</v>
      </c>
      <c r="AG6" s="8">
        <v>0</v>
      </c>
      <c r="AH6" s="8">
        <v>100000</v>
      </c>
      <c r="AI6" s="8">
        <v>200000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7300000</v>
      </c>
      <c r="AP6" s="8">
        <v>0</v>
      </c>
      <c r="AQ6" s="8">
        <v>200000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1000000</v>
      </c>
      <c r="AX6" s="8">
        <v>600000</v>
      </c>
      <c r="AY6" s="8">
        <v>200000</v>
      </c>
      <c r="AZ6" s="8">
        <v>0</v>
      </c>
      <c r="BA6" s="8">
        <v>0</v>
      </c>
      <c r="BB6" s="8">
        <v>700000</v>
      </c>
      <c r="BC6" s="8">
        <v>200000</v>
      </c>
      <c r="BD6" s="8">
        <v>0</v>
      </c>
      <c r="BE6" s="8">
        <v>300000</v>
      </c>
      <c r="BF6" s="8">
        <v>100000</v>
      </c>
      <c r="BG6" s="8">
        <v>500000</v>
      </c>
      <c r="BH6" s="8">
        <v>100000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0</v>
      </c>
      <c r="CA6" s="8">
        <v>0</v>
      </c>
      <c r="CB6" s="8">
        <v>0</v>
      </c>
      <c r="CC6" s="8">
        <v>0</v>
      </c>
      <c r="CD6" s="8">
        <v>0</v>
      </c>
      <c r="CE6" s="8">
        <v>0</v>
      </c>
      <c r="CF6" s="8">
        <v>0</v>
      </c>
      <c r="CG6" s="8">
        <v>0</v>
      </c>
      <c r="CH6" s="8">
        <v>0</v>
      </c>
      <c r="CI6" s="8">
        <v>0</v>
      </c>
      <c r="CJ6" s="8">
        <v>0</v>
      </c>
      <c r="CK6" s="8">
        <v>0</v>
      </c>
      <c r="CL6" s="8">
        <v>0</v>
      </c>
      <c r="CM6" s="8">
        <v>0</v>
      </c>
      <c r="CN6" s="8">
        <v>0</v>
      </c>
      <c r="CO6" s="8">
        <v>0</v>
      </c>
      <c r="CP6" s="8">
        <v>0</v>
      </c>
      <c r="CQ6" s="8">
        <v>0</v>
      </c>
      <c r="CR6" s="8">
        <v>0</v>
      </c>
      <c r="CS6" s="8">
        <v>0</v>
      </c>
      <c r="CT6" s="8">
        <v>0</v>
      </c>
      <c r="CU6" s="8">
        <v>0</v>
      </c>
      <c r="CV6" s="8">
        <v>0</v>
      </c>
      <c r="CW6" s="8">
        <v>0</v>
      </c>
      <c r="CX6" s="8">
        <v>0</v>
      </c>
      <c r="CY6" s="8">
        <v>0</v>
      </c>
      <c r="CZ6" s="8">
        <v>0</v>
      </c>
      <c r="DA6" s="8">
        <v>0</v>
      </c>
      <c r="DB6" s="8">
        <f t="shared" si="0"/>
        <v>24684400</v>
      </c>
      <c r="DC6" s="8" t="s">
        <v>357</v>
      </c>
    </row>
    <row r="7" spans="1:113" ht="13.5" x14ac:dyDescent="0.25">
      <c r="A7" s="7" t="s">
        <v>296</v>
      </c>
      <c r="B7" s="7" t="s">
        <v>297</v>
      </c>
      <c r="C7" s="8">
        <v>3709800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1700000</v>
      </c>
      <c r="K7" s="8">
        <v>1000000</v>
      </c>
      <c r="L7" s="8">
        <v>0</v>
      </c>
      <c r="M7" s="8">
        <v>500000</v>
      </c>
      <c r="N7" s="8">
        <v>200000</v>
      </c>
      <c r="O7" s="8">
        <v>200000</v>
      </c>
      <c r="P7" s="8">
        <v>0</v>
      </c>
      <c r="Q7" s="8">
        <v>0</v>
      </c>
      <c r="R7" s="8">
        <v>0</v>
      </c>
      <c r="S7" s="8">
        <v>0</v>
      </c>
      <c r="T7" s="8">
        <v>1000000</v>
      </c>
      <c r="U7" s="8">
        <v>0</v>
      </c>
      <c r="V7" s="8">
        <v>200000</v>
      </c>
      <c r="W7" s="8">
        <v>0</v>
      </c>
      <c r="X7" s="8">
        <v>0</v>
      </c>
      <c r="Y7" s="8">
        <v>0</v>
      </c>
      <c r="Z7" s="8">
        <v>200000</v>
      </c>
      <c r="AA7" s="8">
        <v>0</v>
      </c>
      <c r="AB7" s="8">
        <v>0</v>
      </c>
      <c r="AC7" s="8">
        <v>200000</v>
      </c>
      <c r="AD7" s="8">
        <v>200000</v>
      </c>
      <c r="AE7" s="8">
        <v>200000</v>
      </c>
      <c r="AF7" s="8">
        <v>200000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200000</v>
      </c>
      <c r="AM7" s="8">
        <v>0</v>
      </c>
      <c r="AN7" s="8">
        <v>0</v>
      </c>
      <c r="AO7" s="8">
        <v>2800000</v>
      </c>
      <c r="AP7" s="8">
        <v>0</v>
      </c>
      <c r="AQ7" s="8">
        <v>200000</v>
      </c>
      <c r="AR7" s="8">
        <v>0</v>
      </c>
      <c r="AS7" s="8">
        <v>0</v>
      </c>
      <c r="AT7" s="8">
        <v>0</v>
      </c>
      <c r="AV7" s="8">
        <v>0</v>
      </c>
      <c r="AW7" s="8">
        <v>1200000</v>
      </c>
      <c r="AX7" s="8">
        <v>200000</v>
      </c>
      <c r="AY7" s="8">
        <v>200000</v>
      </c>
      <c r="AZ7" s="8">
        <v>0</v>
      </c>
      <c r="BA7" s="8">
        <v>0</v>
      </c>
      <c r="BB7" s="8">
        <v>1000000</v>
      </c>
      <c r="BC7" s="8">
        <v>200000</v>
      </c>
      <c r="BD7" s="8">
        <v>0</v>
      </c>
      <c r="BE7" s="8">
        <v>200000</v>
      </c>
      <c r="BF7" s="8">
        <v>0</v>
      </c>
      <c r="BG7" s="8">
        <v>200000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W7" s="8">
        <v>0</v>
      </c>
      <c r="BX7" s="8">
        <v>0</v>
      </c>
      <c r="BY7" s="8">
        <v>0</v>
      </c>
      <c r="CA7" s="8">
        <v>0</v>
      </c>
      <c r="CB7" s="8">
        <v>0</v>
      </c>
      <c r="CC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0</v>
      </c>
      <c r="CL7" s="8">
        <v>0</v>
      </c>
      <c r="CM7" s="8">
        <v>0</v>
      </c>
      <c r="CN7" s="8">
        <v>0</v>
      </c>
      <c r="CO7" s="8">
        <v>0</v>
      </c>
      <c r="CP7" s="8">
        <v>0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f t="shared" si="0"/>
        <v>15909800</v>
      </c>
      <c r="DC7" s="8" t="s">
        <v>296</v>
      </c>
    </row>
    <row r="8" spans="1:113" ht="13.5" x14ac:dyDescent="0.25">
      <c r="A8" s="7" t="s">
        <v>358</v>
      </c>
      <c r="B8" s="7" t="s">
        <v>361</v>
      </c>
      <c r="C8" s="8">
        <v>29282820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10000000</v>
      </c>
      <c r="K8" s="8">
        <v>5300000</v>
      </c>
      <c r="L8" s="8">
        <v>0</v>
      </c>
      <c r="M8" s="8">
        <v>0</v>
      </c>
      <c r="N8" s="8">
        <v>0</v>
      </c>
      <c r="O8" s="8">
        <v>500000</v>
      </c>
      <c r="P8" s="8">
        <v>0</v>
      </c>
      <c r="Q8" s="8">
        <v>500000</v>
      </c>
      <c r="R8" s="8">
        <v>0</v>
      </c>
      <c r="S8" s="8">
        <v>100000</v>
      </c>
      <c r="T8" s="8">
        <v>2000000</v>
      </c>
      <c r="U8" s="8">
        <v>2000000</v>
      </c>
      <c r="V8" s="8">
        <v>1000000</v>
      </c>
      <c r="W8" s="8">
        <v>300000</v>
      </c>
      <c r="X8" s="8">
        <v>0</v>
      </c>
      <c r="Y8" s="8">
        <v>0</v>
      </c>
      <c r="Z8" s="8">
        <v>2000000</v>
      </c>
      <c r="AA8" s="8">
        <v>0</v>
      </c>
      <c r="AB8" s="8">
        <v>0</v>
      </c>
      <c r="AC8" s="8">
        <v>1000000</v>
      </c>
      <c r="AD8" s="8">
        <v>1000000</v>
      </c>
      <c r="AE8" s="8">
        <v>1000000</v>
      </c>
      <c r="AF8" s="8">
        <v>1000000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2000000</v>
      </c>
      <c r="AM8" s="8">
        <v>0</v>
      </c>
      <c r="AN8" s="8">
        <v>0</v>
      </c>
      <c r="AO8" s="8">
        <v>0</v>
      </c>
      <c r="AP8" s="8">
        <v>0</v>
      </c>
      <c r="AQ8" s="8">
        <v>1000000</v>
      </c>
      <c r="AR8" s="8">
        <v>0</v>
      </c>
      <c r="AS8" s="8">
        <v>1000000</v>
      </c>
      <c r="AT8" s="8">
        <v>0</v>
      </c>
      <c r="AU8" s="8">
        <v>0</v>
      </c>
      <c r="AV8" s="8">
        <v>0</v>
      </c>
      <c r="AW8" s="8">
        <v>4000000</v>
      </c>
      <c r="AX8" s="8">
        <v>100000</v>
      </c>
      <c r="AY8" s="8">
        <v>1000000</v>
      </c>
      <c r="AZ8" s="8">
        <v>0</v>
      </c>
      <c r="BA8" s="8">
        <v>0</v>
      </c>
      <c r="BB8" s="8">
        <v>2000000</v>
      </c>
      <c r="BC8" s="8">
        <v>2000000</v>
      </c>
      <c r="BD8" s="8">
        <v>0</v>
      </c>
      <c r="BE8" s="8">
        <v>1000000</v>
      </c>
      <c r="BF8" s="8">
        <v>0</v>
      </c>
      <c r="BG8" s="8">
        <v>2000000</v>
      </c>
      <c r="BH8" s="8">
        <v>2000000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J8" s="8">
        <v>0</v>
      </c>
      <c r="CK8" s="8">
        <v>0</v>
      </c>
      <c r="CL8" s="8">
        <v>0</v>
      </c>
      <c r="CM8" s="8">
        <v>0</v>
      </c>
      <c r="CN8" s="8">
        <v>0</v>
      </c>
      <c r="CO8" s="8">
        <v>0</v>
      </c>
      <c r="CP8" s="8">
        <v>0</v>
      </c>
      <c r="CQ8" s="8">
        <v>0</v>
      </c>
      <c r="CR8" s="8">
        <v>0</v>
      </c>
      <c r="CS8" s="8">
        <v>0</v>
      </c>
      <c r="CT8" s="8">
        <v>0</v>
      </c>
      <c r="CU8" s="8">
        <v>0</v>
      </c>
      <c r="CV8" s="8">
        <v>0</v>
      </c>
      <c r="CW8" s="8">
        <v>0</v>
      </c>
      <c r="CX8" s="8">
        <v>0</v>
      </c>
      <c r="CY8" s="8">
        <v>0</v>
      </c>
      <c r="CZ8" s="8">
        <v>0</v>
      </c>
      <c r="DA8" s="8">
        <v>0</v>
      </c>
      <c r="DB8" s="8">
        <f t="shared" si="0"/>
        <v>75082820</v>
      </c>
      <c r="DC8" s="8" t="s">
        <v>358</v>
      </c>
    </row>
    <row r="9" spans="1:113" ht="13.5" x14ac:dyDescent="0.25">
      <c r="A9" s="7" t="s">
        <v>298</v>
      </c>
      <c r="B9" s="7" t="s">
        <v>299</v>
      </c>
      <c r="C9" s="8">
        <v>17148355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1000000</v>
      </c>
      <c r="K9" s="8">
        <v>1000000</v>
      </c>
      <c r="L9" s="8">
        <v>0</v>
      </c>
      <c r="M9" s="8">
        <v>0</v>
      </c>
      <c r="N9" s="8">
        <v>200000</v>
      </c>
      <c r="O9" s="8">
        <v>300000</v>
      </c>
      <c r="P9" s="8">
        <v>0</v>
      </c>
      <c r="Q9" s="8">
        <v>300000</v>
      </c>
      <c r="R9" s="8">
        <v>300000</v>
      </c>
      <c r="S9" s="8">
        <v>0</v>
      </c>
      <c r="T9" s="8">
        <v>500000</v>
      </c>
      <c r="U9" s="8">
        <v>0</v>
      </c>
      <c r="V9" s="8">
        <v>0</v>
      </c>
      <c r="W9" s="8">
        <v>100000</v>
      </c>
      <c r="X9" s="8">
        <v>1000000</v>
      </c>
      <c r="Y9" s="8">
        <v>0</v>
      </c>
      <c r="Z9" s="8">
        <v>5000000</v>
      </c>
      <c r="AA9" s="8">
        <v>0</v>
      </c>
      <c r="AB9" s="8">
        <v>200000</v>
      </c>
      <c r="AC9" s="8">
        <v>1200000</v>
      </c>
      <c r="AD9" s="8">
        <v>2000000</v>
      </c>
      <c r="AE9" s="8">
        <v>500000</v>
      </c>
      <c r="AF9" s="8">
        <v>300000</v>
      </c>
      <c r="AG9" s="8">
        <v>0</v>
      </c>
      <c r="AH9" s="8">
        <v>200000</v>
      </c>
      <c r="AI9" s="8">
        <v>1300000</v>
      </c>
      <c r="AJ9" s="8">
        <v>0</v>
      </c>
      <c r="AK9" s="8">
        <v>0</v>
      </c>
      <c r="AL9" s="8">
        <v>2000000</v>
      </c>
      <c r="AM9" s="8">
        <v>0</v>
      </c>
      <c r="AN9" s="8">
        <v>300000</v>
      </c>
      <c r="AO9" s="8">
        <v>0</v>
      </c>
      <c r="AP9" s="8">
        <v>3000000</v>
      </c>
      <c r="AQ9" s="8">
        <v>100000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5000000</v>
      </c>
      <c r="AX9" s="8">
        <v>6700000</v>
      </c>
      <c r="AY9" s="8">
        <v>400000</v>
      </c>
      <c r="AZ9" s="8">
        <v>0</v>
      </c>
      <c r="BA9" s="8">
        <v>0</v>
      </c>
      <c r="BB9" s="8">
        <v>1300000</v>
      </c>
      <c r="BC9" s="8">
        <v>500000</v>
      </c>
      <c r="BD9" s="8">
        <v>500000</v>
      </c>
      <c r="BE9" s="8">
        <v>100000</v>
      </c>
      <c r="BF9" s="8">
        <v>0</v>
      </c>
      <c r="BG9" s="8">
        <v>0</v>
      </c>
      <c r="BH9" s="8">
        <v>200000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1500000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W9" s="8">
        <v>0</v>
      </c>
      <c r="BX9" s="8">
        <v>135280004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E9" s="8">
        <v>0</v>
      </c>
      <c r="CF9" s="8">
        <v>399552732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8">
        <v>0</v>
      </c>
      <c r="CP9" s="8">
        <v>5000000</v>
      </c>
      <c r="CQ9" s="8">
        <v>0</v>
      </c>
      <c r="CR9" s="8">
        <v>0</v>
      </c>
      <c r="CS9" s="8">
        <v>0</v>
      </c>
      <c r="CT9" s="8">
        <v>0</v>
      </c>
      <c r="CU9" s="8">
        <v>0</v>
      </c>
      <c r="CV9" s="8">
        <v>4000000</v>
      </c>
      <c r="CW9" s="8">
        <v>0</v>
      </c>
      <c r="CX9" s="8">
        <v>0</v>
      </c>
      <c r="CY9" s="8">
        <v>0</v>
      </c>
      <c r="CZ9" s="8">
        <v>0</v>
      </c>
      <c r="DA9" s="8">
        <v>0</v>
      </c>
      <c r="DB9" s="8">
        <f t="shared" si="0"/>
        <v>597981091</v>
      </c>
      <c r="DC9" s="8" t="s">
        <v>298</v>
      </c>
    </row>
    <row r="10" spans="1:113" ht="13.5" x14ac:dyDescent="0.25">
      <c r="A10" s="7" t="s">
        <v>300</v>
      </c>
      <c r="B10" s="7" t="s">
        <v>301</v>
      </c>
      <c r="C10" s="8">
        <v>9782963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10000000</v>
      </c>
      <c r="K10" s="8">
        <v>2000000</v>
      </c>
      <c r="L10" s="8">
        <v>0</v>
      </c>
      <c r="M10" s="8">
        <v>0</v>
      </c>
      <c r="N10" s="8">
        <v>0</v>
      </c>
      <c r="O10" s="8">
        <v>100000</v>
      </c>
      <c r="P10" s="8">
        <v>0</v>
      </c>
      <c r="Q10" s="8">
        <v>0</v>
      </c>
      <c r="R10" s="8">
        <v>0</v>
      </c>
      <c r="S10" s="8">
        <v>0</v>
      </c>
      <c r="T10" s="8">
        <v>5000000</v>
      </c>
      <c r="U10" s="8">
        <v>0</v>
      </c>
      <c r="V10" s="8">
        <v>0</v>
      </c>
      <c r="W10" s="8">
        <v>0</v>
      </c>
      <c r="X10" s="8">
        <v>5000000</v>
      </c>
      <c r="Y10" s="8">
        <v>0</v>
      </c>
      <c r="Z10" s="8">
        <v>0</v>
      </c>
      <c r="AA10" s="8">
        <v>0</v>
      </c>
      <c r="AB10" s="8">
        <v>0</v>
      </c>
      <c r="AC10" s="8">
        <v>1000000</v>
      </c>
      <c r="AD10" s="8">
        <v>5000000</v>
      </c>
      <c r="AE10" s="8">
        <v>0</v>
      </c>
      <c r="AF10" s="8">
        <v>0</v>
      </c>
      <c r="AG10" s="8">
        <v>5000000</v>
      </c>
      <c r="AH10" s="8">
        <v>1000000</v>
      </c>
      <c r="AI10" s="8">
        <v>0</v>
      </c>
      <c r="AJ10" s="8">
        <v>0</v>
      </c>
      <c r="AK10" s="8">
        <v>0</v>
      </c>
      <c r="AL10" s="8">
        <v>3000000</v>
      </c>
      <c r="AM10" s="8">
        <v>0</v>
      </c>
      <c r="AN10" s="8">
        <v>40000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W10" s="8">
        <v>1500000</v>
      </c>
      <c r="AX10" s="8">
        <v>1500000</v>
      </c>
      <c r="AY10" s="8">
        <v>500000</v>
      </c>
      <c r="AZ10" s="8">
        <v>0</v>
      </c>
      <c r="BA10" s="8">
        <v>0</v>
      </c>
      <c r="BB10" s="8">
        <v>1500000</v>
      </c>
      <c r="BC10" s="8">
        <v>1000000</v>
      </c>
      <c r="BD10" s="8">
        <v>0</v>
      </c>
      <c r="BE10" s="8">
        <v>300000</v>
      </c>
      <c r="BF10" s="8">
        <v>0</v>
      </c>
      <c r="BG10" s="8">
        <v>1500000</v>
      </c>
      <c r="BH10" s="8">
        <v>0</v>
      </c>
      <c r="BI10" s="8">
        <v>0</v>
      </c>
      <c r="BJ10" s="8">
        <v>8000000</v>
      </c>
      <c r="BK10" s="8">
        <v>0</v>
      </c>
      <c r="BL10" s="8">
        <v>0</v>
      </c>
      <c r="BM10" s="8">
        <v>2500000</v>
      </c>
      <c r="BN10" s="8">
        <v>0</v>
      </c>
      <c r="BO10" s="8">
        <v>0</v>
      </c>
      <c r="BP10" s="8">
        <v>0</v>
      </c>
      <c r="BQ10" s="8">
        <v>10500000</v>
      </c>
      <c r="BR10" s="8">
        <v>0</v>
      </c>
      <c r="BS10" s="8">
        <v>4000000</v>
      </c>
      <c r="BV10" s="8">
        <v>0</v>
      </c>
      <c r="BW10" s="8">
        <v>0</v>
      </c>
      <c r="BX10" s="8">
        <v>0</v>
      </c>
      <c r="BY10" s="8">
        <v>0</v>
      </c>
      <c r="CA10" s="8">
        <v>0</v>
      </c>
      <c r="CB10" s="8">
        <v>0</v>
      </c>
      <c r="CC10" s="8">
        <v>0</v>
      </c>
      <c r="CE10" s="8">
        <v>0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8">
        <v>0</v>
      </c>
      <c r="CP10" s="8">
        <v>0</v>
      </c>
      <c r="CQ10" s="8">
        <v>0</v>
      </c>
      <c r="CR10" s="8">
        <v>0</v>
      </c>
      <c r="CS10" s="8">
        <v>0</v>
      </c>
      <c r="CT10" s="8">
        <v>0</v>
      </c>
      <c r="CU10" s="8">
        <v>0</v>
      </c>
      <c r="CV10" s="8">
        <v>0</v>
      </c>
      <c r="CW10" s="8">
        <v>0</v>
      </c>
      <c r="CX10" s="8">
        <v>1000000</v>
      </c>
      <c r="CY10" s="8">
        <v>0</v>
      </c>
      <c r="CZ10" s="8">
        <v>0</v>
      </c>
      <c r="DA10" s="8">
        <v>0</v>
      </c>
      <c r="DB10" s="8">
        <f t="shared" si="0"/>
        <v>80722963</v>
      </c>
      <c r="DC10" s="8" t="s">
        <v>300</v>
      </c>
      <c r="DI10" s="8">
        <v>60308845.18</v>
      </c>
    </row>
    <row r="11" spans="1:113" ht="13.5" x14ac:dyDescent="0.25">
      <c r="A11" s="7" t="s">
        <v>302</v>
      </c>
      <c r="B11" s="7" t="s">
        <v>303</v>
      </c>
      <c r="C11" s="8">
        <v>45148786</v>
      </c>
      <c r="D11" s="8">
        <v>0</v>
      </c>
      <c r="E11" s="8">
        <v>0</v>
      </c>
      <c r="F11" s="8">
        <v>6158027</v>
      </c>
      <c r="G11" s="8">
        <v>0</v>
      </c>
      <c r="H11" s="8">
        <v>0</v>
      </c>
      <c r="I11" s="8">
        <v>99151750</v>
      </c>
      <c r="J11" s="8">
        <v>2000000</v>
      </c>
      <c r="K11" s="8">
        <v>2000000</v>
      </c>
      <c r="L11" s="8">
        <v>0</v>
      </c>
      <c r="M11" s="8">
        <v>0</v>
      </c>
      <c r="N11" s="8">
        <v>0</v>
      </c>
      <c r="O11" s="8">
        <v>200000</v>
      </c>
      <c r="P11" s="8">
        <v>0</v>
      </c>
      <c r="Q11" s="8">
        <v>300000</v>
      </c>
      <c r="R11" s="8">
        <v>0</v>
      </c>
      <c r="S11" s="8">
        <v>0</v>
      </c>
      <c r="T11" s="8">
        <v>4500000</v>
      </c>
      <c r="U11" s="8">
        <v>0</v>
      </c>
      <c r="V11" s="8">
        <v>500000</v>
      </c>
      <c r="W11" s="8">
        <v>0</v>
      </c>
      <c r="X11" s="8">
        <v>2000000</v>
      </c>
      <c r="Y11" s="8">
        <v>1000000</v>
      </c>
      <c r="Z11" s="8">
        <v>0</v>
      </c>
      <c r="AA11" s="8">
        <v>0</v>
      </c>
      <c r="AB11" s="8">
        <v>0</v>
      </c>
      <c r="AC11" s="8">
        <v>700000</v>
      </c>
      <c r="AD11" s="8">
        <v>6000000</v>
      </c>
      <c r="AE11" s="8">
        <v>500000</v>
      </c>
      <c r="AF11" s="8">
        <v>0</v>
      </c>
      <c r="AG11" s="8">
        <v>1000000</v>
      </c>
      <c r="AH11" s="8">
        <v>200000</v>
      </c>
      <c r="AI11" s="8">
        <v>300000</v>
      </c>
      <c r="AJ11" s="8">
        <v>0</v>
      </c>
      <c r="AK11" s="8">
        <v>300000</v>
      </c>
      <c r="AL11" s="8">
        <v>3000000</v>
      </c>
      <c r="AM11" s="8">
        <v>28000000</v>
      </c>
      <c r="AN11" s="8">
        <v>2000000</v>
      </c>
      <c r="AO11" s="8">
        <v>0</v>
      </c>
      <c r="AP11" s="8">
        <v>0</v>
      </c>
      <c r="AQ11" s="8">
        <v>1000000</v>
      </c>
      <c r="AR11" s="8">
        <v>1000000</v>
      </c>
      <c r="AS11" s="8">
        <v>8000000</v>
      </c>
      <c r="AT11" s="8">
        <v>0</v>
      </c>
      <c r="AU11" s="8">
        <v>0</v>
      </c>
      <c r="AV11" s="8">
        <v>0</v>
      </c>
      <c r="AW11" s="8">
        <v>2000000</v>
      </c>
      <c r="AX11" s="8">
        <v>2000000</v>
      </c>
      <c r="AY11" s="8">
        <v>500000</v>
      </c>
      <c r="AZ11" s="8">
        <v>0</v>
      </c>
      <c r="BA11" s="8">
        <v>0</v>
      </c>
      <c r="BB11" s="8">
        <v>1000000</v>
      </c>
      <c r="BC11" s="8">
        <v>4500000</v>
      </c>
      <c r="BD11" s="8">
        <v>2000000</v>
      </c>
      <c r="BE11" s="8">
        <v>100000</v>
      </c>
      <c r="BF11" s="8">
        <v>200000</v>
      </c>
      <c r="BG11" s="8">
        <v>6000000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1000000</v>
      </c>
      <c r="BN11" s="8">
        <v>10000000</v>
      </c>
      <c r="BO11" s="8">
        <v>0</v>
      </c>
      <c r="BP11" s="8">
        <v>0</v>
      </c>
      <c r="BQ11" s="8">
        <v>5000000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3000000</v>
      </c>
      <c r="BY11" s="8">
        <v>1000000</v>
      </c>
      <c r="BZ11" s="8">
        <v>10491980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8">
        <v>10000000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2000000</v>
      </c>
      <c r="CS11" s="8">
        <v>3000000</v>
      </c>
      <c r="CT11" s="8">
        <v>0</v>
      </c>
      <c r="CU11" s="8">
        <v>0</v>
      </c>
      <c r="CV11" s="8">
        <v>0</v>
      </c>
      <c r="CW11" s="8">
        <v>1000000</v>
      </c>
      <c r="CX11" s="8">
        <v>0</v>
      </c>
      <c r="CY11" s="8">
        <v>3500000</v>
      </c>
      <c r="CZ11" s="8">
        <v>0</v>
      </c>
      <c r="DA11" s="8">
        <v>0</v>
      </c>
      <c r="DB11" s="8">
        <f t="shared" si="0"/>
        <v>283250543</v>
      </c>
      <c r="DC11" s="8" t="s">
        <v>302</v>
      </c>
      <c r="DI11" s="8">
        <v>1547502.63</v>
      </c>
    </row>
    <row r="12" spans="1:113" ht="13.5" x14ac:dyDescent="0.25">
      <c r="A12" s="7" t="s">
        <v>304</v>
      </c>
      <c r="B12" s="7" t="s">
        <v>305</v>
      </c>
      <c r="C12" s="8">
        <v>40751704</v>
      </c>
      <c r="D12" s="8">
        <v>3500000</v>
      </c>
      <c r="E12" s="8">
        <v>0</v>
      </c>
      <c r="F12" s="8">
        <v>1122931</v>
      </c>
      <c r="G12" s="8">
        <v>0</v>
      </c>
      <c r="H12" s="8">
        <v>5000000</v>
      </c>
      <c r="I12" s="8">
        <v>0</v>
      </c>
      <c r="J12" s="8">
        <v>6000000</v>
      </c>
      <c r="K12" s="8">
        <v>3000000</v>
      </c>
      <c r="L12" s="8">
        <v>100000</v>
      </c>
      <c r="M12" s="8">
        <v>0</v>
      </c>
      <c r="N12" s="8">
        <v>0</v>
      </c>
      <c r="O12" s="8">
        <v>300000</v>
      </c>
      <c r="P12" s="8">
        <v>100000</v>
      </c>
      <c r="Q12" s="8">
        <v>200000</v>
      </c>
      <c r="R12" s="8">
        <v>0</v>
      </c>
      <c r="S12" s="8">
        <v>100000</v>
      </c>
      <c r="T12" s="8">
        <v>4900000</v>
      </c>
      <c r="U12" s="8">
        <v>0</v>
      </c>
      <c r="V12" s="8">
        <v>100000</v>
      </c>
      <c r="W12" s="8">
        <v>100000</v>
      </c>
      <c r="X12" s="8">
        <v>5000000</v>
      </c>
      <c r="Y12" s="8">
        <v>5000000</v>
      </c>
      <c r="Z12" s="8">
        <v>0</v>
      </c>
      <c r="AA12" s="8">
        <v>0</v>
      </c>
      <c r="AB12" s="8">
        <v>0</v>
      </c>
      <c r="AC12" s="8">
        <v>300000</v>
      </c>
      <c r="AD12" s="8">
        <v>2000000</v>
      </c>
      <c r="AE12" s="8">
        <v>1000000</v>
      </c>
      <c r="AF12" s="8">
        <v>1000000</v>
      </c>
      <c r="AG12" s="8">
        <v>10000000</v>
      </c>
      <c r="AH12" s="8">
        <v>500000</v>
      </c>
      <c r="AI12" s="8">
        <v>500000</v>
      </c>
      <c r="AJ12" s="8">
        <v>0</v>
      </c>
      <c r="AK12" s="8">
        <v>2000000</v>
      </c>
      <c r="AL12" s="8">
        <v>6500000</v>
      </c>
      <c r="AM12" s="8">
        <v>0</v>
      </c>
      <c r="AN12" s="8">
        <v>200000</v>
      </c>
      <c r="AO12" s="8">
        <v>0</v>
      </c>
      <c r="AP12" s="8">
        <v>500000</v>
      </c>
      <c r="AQ12" s="8">
        <v>60000000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5000000</v>
      </c>
      <c r="AX12" s="8">
        <v>500000</v>
      </c>
      <c r="AY12" s="8">
        <v>2000000</v>
      </c>
      <c r="AZ12" s="8">
        <v>8000000</v>
      </c>
      <c r="BA12" s="8">
        <v>500000</v>
      </c>
      <c r="BB12" s="8">
        <v>500000</v>
      </c>
      <c r="BC12" s="8">
        <v>500000</v>
      </c>
      <c r="BD12" s="8">
        <v>200000</v>
      </c>
      <c r="BE12" s="8">
        <v>0</v>
      </c>
      <c r="BF12" s="8">
        <v>0</v>
      </c>
      <c r="BG12" s="8">
        <v>1500000</v>
      </c>
      <c r="BH12" s="8">
        <v>15000000</v>
      </c>
      <c r="BI12" s="8">
        <v>0</v>
      </c>
      <c r="BJ12" s="8">
        <v>140000000</v>
      </c>
      <c r="BK12" s="8">
        <v>15000000</v>
      </c>
      <c r="BL12" s="8">
        <v>0</v>
      </c>
      <c r="BM12" s="8">
        <v>0</v>
      </c>
      <c r="BN12" s="8">
        <v>0</v>
      </c>
      <c r="BO12" s="8">
        <v>0</v>
      </c>
      <c r="BP12" s="8">
        <v>8000000</v>
      </c>
      <c r="BQ12" s="8">
        <v>2000000</v>
      </c>
      <c r="BR12" s="8">
        <v>0</v>
      </c>
      <c r="BS12" s="8">
        <v>1000000</v>
      </c>
      <c r="BT12" s="8">
        <v>1000000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0</v>
      </c>
      <c r="CI12" s="8">
        <v>1000000</v>
      </c>
      <c r="CJ12" s="8">
        <v>0</v>
      </c>
      <c r="CK12" s="8">
        <v>0</v>
      </c>
      <c r="CL12" s="8">
        <v>0</v>
      </c>
      <c r="CM12" s="8">
        <v>0</v>
      </c>
      <c r="CN12" s="8">
        <v>0</v>
      </c>
      <c r="CO12" s="8">
        <v>0</v>
      </c>
      <c r="CP12" s="8">
        <v>0</v>
      </c>
      <c r="CQ12" s="8">
        <v>0</v>
      </c>
      <c r="CR12" s="8">
        <v>0</v>
      </c>
      <c r="CS12" s="8">
        <v>0</v>
      </c>
      <c r="CT12" s="8">
        <v>0</v>
      </c>
      <c r="CU12" s="8">
        <v>0</v>
      </c>
      <c r="CV12" s="8">
        <v>0</v>
      </c>
      <c r="CW12" s="8">
        <v>1000000</v>
      </c>
      <c r="CX12" s="8">
        <v>2000000</v>
      </c>
      <c r="CY12" s="8">
        <v>0</v>
      </c>
      <c r="CZ12" s="8">
        <v>0</v>
      </c>
      <c r="DA12" s="8">
        <v>0</v>
      </c>
      <c r="DB12" s="8">
        <f t="shared" si="0"/>
        <v>364474635</v>
      </c>
      <c r="DC12" s="8" t="s">
        <v>304</v>
      </c>
      <c r="DI12" s="8">
        <f>SUM(DI10:DI11)</f>
        <v>61856347.810000002</v>
      </c>
    </row>
    <row r="13" spans="1:113" ht="13.5" x14ac:dyDescent="0.25">
      <c r="A13" s="7" t="s">
        <v>306</v>
      </c>
      <c r="B13" s="7" t="s">
        <v>307</v>
      </c>
      <c r="C13" s="8">
        <v>23611475</v>
      </c>
      <c r="D13" s="8">
        <v>1500000</v>
      </c>
      <c r="E13" s="8">
        <v>191568125</v>
      </c>
      <c r="F13" s="8">
        <v>1500000</v>
      </c>
      <c r="G13" s="8">
        <v>25111475</v>
      </c>
      <c r="H13" s="8">
        <v>0</v>
      </c>
      <c r="I13" s="8">
        <v>0</v>
      </c>
      <c r="J13" s="8">
        <v>5000000</v>
      </c>
      <c r="K13" s="8">
        <v>5000000</v>
      </c>
      <c r="L13" s="8">
        <v>0</v>
      </c>
      <c r="M13" s="8">
        <v>0</v>
      </c>
      <c r="N13" s="8">
        <v>0</v>
      </c>
      <c r="O13" s="8">
        <v>200000</v>
      </c>
      <c r="P13" s="8">
        <v>0</v>
      </c>
      <c r="Q13" s="8">
        <v>0</v>
      </c>
      <c r="R13" s="8">
        <v>0</v>
      </c>
      <c r="S13" s="8">
        <v>0</v>
      </c>
      <c r="T13" s="8">
        <v>500000</v>
      </c>
      <c r="U13" s="8">
        <v>250000</v>
      </c>
      <c r="V13" s="8">
        <v>250000</v>
      </c>
      <c r="W13" s="8">
        <v>0</v>
      </c>
      <c r="X13" s="8">
        <v>1000000</v>
      </c>
      <c r="Y13" s="8">
        <v>0</v>
      </c>
      <c r="Z13" s="8">
        <v>0</v>
      </c>
      <c r="AA13" s="8">
        <v>145000000</v>
      </c>
      <c r="AB13" s="8">
        <v>180000000</v>
      </c>
      <c r="AC13" s="8">
        <v>5000000</v>
      </c>
      <c r="AD13" s="8">
        <v>526670</v>
      </c>
      <c r="AE13" s="8">
        <v>0</v>
      </c>
      <c r="AF13" s="8">
        <v>0</v>
      </c>
      <c r="AG13" s="8">
        <v>0</v>
      </c>
      <c r="AH13" s="8">
        <v>0</v>
      </c>
      <c r="AI13" s="8">
        <v>2500000</v>
      </c>
      <c r="AJ13" s="8">
        <v>0</v>
      </c>
      <c r="AK13" s="8">
        <v>0</v>
      </c>
      <c r="AL13" s="8">
        <v>4145900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1000000</v>
      </c>
      <c r="AX13" s="8">
        <v>300000</v>
      </c>
      <c r="AY13" s="8">
        <v>1000000</v>
      </c>
      <c r="AZ13" s="8">
        <v>0</v>
      </c>
      <c r="BB13" s="8">
        <v>300000</v>
      </c>
      <c r="BC13" s="8">
        <v>0</v>
      </c>
      <c r="BD13" s="8">
        <v>200000</v>
      </c>
      <c r="BE13" s="8">
        <v>500000</v>
      </c>
      <c r="BF13" s="8">
        <v>0</v>
      </c>
      <c r="BG13" s="8">
        <v>5000000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500000</v>
      </c>
      <c r="BQ13" s="8">
        <v>0</v>
      </c>
      <c r="BR13" s="8">
        <v>1000000</v>
      </c>
      <c r="BS13" s="8">
        <v>0</v>
      </c>
      <c r="BT13" s="8">
        <v>0</v>
      </c>
      <c r="BU13" s="8">
        <v>14562592</v>
      </c>
      <c r="BW13" s="8">
        <v>1000000</v>
      </c>
      <c r="BX13" s="8">
        <v>0</v>
      </c>
      <c r="BY13" s="8">
        <v>0</v>
      </c>
      <c r="BZ13" s="8">
        <v>0</v>
      </c>
      <c r="CA13" s="8">
        <v>0</v>
      </c>
      <c r="CB13" s="8">
        <v>0</v>
      </c>
      <c r="CC13" s="8">
        <v>500000</v>
      </c>
      <c r="CD13" s="8">
        <v>200000</v>
      </c>
      <c r="CE13" s="8">
        <v>1000000</v>
      </c>
      <c r="CF13" s="8">
        <v>0</v>
      </c>
      <c r="CG13" s="8">
        <v>0</v>
      </c>
      <c r="CH13" s="8">
        <v>0</v>
      </c>
      <c r="CI13" s="8">
        <v>1000000</v>
      </c>
      <c r="CJ13" s="8">
        <v>0</v>
      </c>
      <c r="CK13" s="8">
        <v>0</v>
      </c>
      <c r="CL13" s="8">
        <v>500000</v>
      </c>
      <c r="CM13" s="8">
        <v>0</v>
      </c>
      <c r="CN13" s="8">
        <v>500000</v>
      </c>
      <c r="CO13" s="8">
        <v>500000</v>
      </c>
      <c r="CP13" s="8">
        <v>0</v>
      </c>
      <c r="CQ13" s="8">
        <v>0</v>
      </c>
      <c r="CR13" s="8">
        <v>0</v>
      </c>
      <c r="CS13" s="8">
        <v>3073620</v>
      </c>
      <c r="CT13" s="8">
        <v>0</v>
      </c>
      <c r="CU13" s="8">
        <v>0</v>
      </c>
      <c r="CV13" s="8">
        <v>0</v>
      </c>
      <c r="CW13" s="8">
        <v>0</v>
      </c>
      <c r="CX13" s="8">
        <v>500000</v>
      </c>
      <c r="CY13" s="8">
        <v>500000</v>
      </c>
      <c r="CZ13" s="8">
        <v>3908500</v>
      </c>
      <c r="DA13" s="8">
        <v>0</v>
      </c>
      <c r="DB13" s="8">
        <f t="shared" si="0"/>
        <v>630208357</v>
      </c>
      <c r="DC13" s="8" t="s">
        <v>306</v>
      </c>
    </row>
    <row r="14" spans="1:113" ht="13.5" x14ac:dyDescent="0.25">
      <c r="A14" s="7" t="s">
        <v>308</v>
      </c>
      <c r="B14" s="7" t="s">
        <v>309</v>
      </c>
      <c r="C14" s="8">
        <v>62000000</v>
      </c>
      <c r="D14" s="8">
        <v>0</v>
      </c>
      <c r="E14" s="8">
        <v>0</v>
      </c>
      <c r="F14" s="8">
        <v>0</v>
      </c>
      <c r="G14" s="8">
        <v>0</v>
      </c>
      <c r="H14" s="8">
        <v>1500000</v>
      </c>
      <c r="I14" s="8">
        <v>0</v>
      </c>
      <c r="J14" s="8">
        <v>1000000</v>
      </c>
      <c r="K14" s="8">
        <v>1500000</v>
      </c>
      <c r="L14" s="8">
        <v>0</v>
      </c>
      <c r="M14" s="8">
        <v>0</v>
      </c>
      <c r="N14" s="8">
        <v>0</v>
      </c>
      <c r="O14" s="8">
        <v>200000</v>
      </c>
      <c r="P14" s="8">
        <v>0</v>
      </c>
      <c r="Q14" s="8">
        <v>0</v>
      </c>
      <c r="R14" s="8">
        <v>0</v>
      </c>
      <c r="S14" s="8">
        <v>0</v>
      </c>
      <c r="T14" s="8">
        <v>800000</v>
      </c>
      <c r="U14" s="8">
        <v>0</v>
      </c>
      <c r="V14" s="8">
        <v>0</v>
      </c>
      <c r="W14" s="8">
        <v>0</v>
      </c>
      <c r="X14" s="8">
        <v>2000000</v>
      </c>
      <c r="Y14" s="8">
        <v>500000</v>
      </c>
      <c r="Z14" s="8">
        <v>15000000</v>
      </c>
      <c r="AA14" s="8">
        <v>0</v>
      </c>
      <c r="AB14" s="8">
        <v>0</v>
      </c>
      <c r="AC14" s="8">
        <v>0</v>
      </c>
      <c r="AD14" s="8">
        <v>500000</v>
      </c>
      <c r="AE14" s="8">
        <v>0</v>
      </c>
      <c r="AF14" s="8">
        <v>0</v>
      </c>
      <c r="AG14" s="8">
        <v>500000</v>
      </c>
      <c r="AH14" s="8">
        <v>500000</v>
      </c>
      <c r="AI14" s="8">
        <v>300000</v>
      </c>
      <c r="AJ14" s="8">
        <v>0</v>
      </c>
      <c r="AK14" s="8">
        <v>0</v>
      </c>
      <c r="AL14" s="8">
        <v>0</v>
      </c>
      <c r="AM14" s="8">
        <v>0</v>
      </c>
      <c r="AN14" s="8">
        <v>1000000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500000</v>
      </c>
      <c r="AW14" s="8">
        <v>500000</v>
      </c>
      <c r="AX14" s="8">
        <v>2000000</v>
      </c>
      <c r="AY14" s="8">
        <v>1200000</v>
      </c>
      <c r="AZ14" s="8">
        <v>0</v>
      </c>
      <c r="BA14" s="8">
        <v>0</v>
      </c>
      <c r="BB14" s="8">
        <v>3000000</v>
      </c>
      <c r="BC14" s="8">
        <v>200000</v>
      </c>
      <c r="BD14" s="8">
        <v>1000000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160455288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8">
        <v>0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Y14" s="8">
        <v>0</v>
      </c>
      <c r="CZ14" s="8">
        <v>0</v>
      </c>
      <c r="DA14" s="8">
        <v>0</v>
      </c>
      <c r="DB14" s="8">
        <f t="shared" si="0"/>
        <v>256155288</v>
      </c>
      <c r="DC14" s="8" t="s">
        <v>308</v>
      </c>
    </row>
    <row r="15" spans="1:113" ht="13.5" x14ac:dyDescent="0.25">
      <c r="A15" s="7" t="s">
        <v>310</v>
      </c>
      <c r="B15" s="7" t="s">
        <v>311</v>
      </c>
      <c r="C15" s="8">
        <v>44607524.399999999</v>
      </c>
      <c r="E15" s="8">
        <v>0</v>
      </c>
      <c r="G15" s="8">
        <v>0</v>
      </c>
      <c r="H15" s="8">
        <v>0</v>
      </c>
      <c r="I15" s="8">
        <v>0</v>
      </c>
      <c r="J15" s="8">
        <v>5000000</v>
      </c>
      <c r="K15" s="8">
        <v>5000000</v>
      </c>
      <c r="L15" s="8">
        <v>0</v>
      </c>
      <c r="M15" s="8">
        <v>0</v>
      </c>
      <c r="N15" s="8">
        <v>300000</v>
      </c>
      <c r="O15" s="8">
        <v>300000</v>
      </c>
      <c r="P15" s="8">
        <v>0</v>
      </c>
      <c r="Q15" s="8">
        <v>200000</v>
      </c>
      <c r="R15" s="8">
        <v>0</v>
      </c>
      <c r="S15" s="8">
        <v>0</v>
      </c>
      <c r="T15" s="8">
        <v>3000000</v>
      </c>
      <c r="U15" s="8">
        <v>0</v>
      </c>
      <c r="V15" s="8">
        <v>0</v>
      </c>
      <c r="W15" s="8">
        <v>0</v>
      </c>
      <c r="X15" s="8">
        <v>100000</v>
      </c>
      <c r="Y15" s="8">
        <v>0</v>
      </c>
      <c r="Z15" s="8">
        <v>0</v>
      </c>
      <c r="AA15" s="8">
        <v>0</v>
      </c>
      <c r="AB15" s="8">
        <v>0</v>
      </c>
      <c r="AC15" s="8">
        <v>500000</v>
      </c>
      <c r="AD15" s="8">
        <v>5000000</v>
      </c>
      <c r="AE15" s="8">
        <v>500000</v>
      </c>
      <c r="AF15" s="8">
        <v>500000</v>
      </c>
      <c r="AG15" s="8">
        <v>1000000</v>
      </c>
      <c r="AH15" s="8">
        <v>2000000</v>
      </c>
      <c r="AI15" s="8">
        <v>5000000</v>
      </c>
      <c r="AJ15" s="8">
        <v>0</v>
      </c>
      <c r="AK15" s="8">
        <v>0</v>
      </c>
      <c r="AL15" s="8">
        <v>0</v>
      </c>
      <c r="AM15" s="8">
        <v>0</v>
      </c>
      <c r="AN15" s="8">
        <v>1000000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4000000</v>
      </c>
      <c r="AX15" s="8">
        <v>500000</v>
      </c>
      <c r="AY15" s="8">
        <v>1000000</v>
      </c>
      <c r="AZ15" s="8">
        <v>0</v>
      </c>
      <c r="BA15" s="8">
        <v>0</v>
      </c>
      <c r="BB15" s="8">
        <v>100000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18000000</v>
      </c>
      <c r="BM15" s="8">
        <v>0</v>
      </c>
      <c r="BN15" s="8">
        <v>0</v>
      </c>
      <c r="BO15" s="8">
        <v>250000</v>
      </c>
      <c r="BP15" s="8">
        <v>3000000</v>
      </c>
      <c r="BQ15" s="8">
        <v>81719996</v>
      </c>
      <c r="BR15" s="8">
        <v>0</v>
      </c>
      <c r="BS15" s="8">
        <v>0</v>
      </c>
      <c r="BT15" s="8">
        <v>0</v>
      </c>
      <c r="BU15" s="8">
        <v>0</v>
      </c>
      <c r="BV15" s="8">
        <v>250000</v>
      </c>
      <c r="BW15" s="8">
        <v>0</v>
      </c>
      <c r="BY15" s="8">
        <v>0</v>
      </c>
      <c r="BZ15" s="8">
        <v>0</v>
      </c>
      <c r="CA15" s="8">
        <v>17000000</v>
      </c>
      <c r="CB15" s="8">
        <v>35000000</v>
      </c>
      <c r="CC15" s="8">
        <v>0</v>
      </c>
      <c r="CD15" s="8">
        <v>0</v>
      </c>
      <c r="CE15" s="8">
        <v>0</v>
      </c>
      <c r="CF15" s="8">
        <v>0</v>
      </c>
      <c r="CG15" s="8">
        <v>18000000</v>
      </c>
      <c r="CH15" s="8">
        <v>0</v>
      </c>
      <c r="CI15" s="8">
        <v>0</v>
      </c>
      <c r="CJ15" s="8">
        <v>0</v>
      </c>
      <c r="CK15" s="8">
        <v>2500000</v>
      </c>
      <c r="CL15" s="8">
        <v>0</v>
      </c>
      <c r="CM15" s="8">
        <v>0</v>
      </c>
      <c r="CN15" s="8">
        <v>0</v>
      </c>
      <c r="CO15" s="8">
        <v>0</v>
      </c>
      <c r="CP15" s="8">
        <v>0</v>
      </c>
      <c r="CQ15" s="8">
        <v>81719996</v>
      </c>
      <c r="CR15" s="8">
        <v>0</v>
      </c>
      <c r="CS15" s="8">
        <v>0</v>
      </c>
      <c r="CT15" s="8">
        <v>0</v>
      </c>
      <c r="CU15" s="8">
        <v>3000000</v>
      </c>
      <c r="CV15" s="8">
        <v>0</v>
      </c>
      <c r="CW15" s="8">
        <v>0</v>
      </c>
      <c r="CX15" s="8">
        <v>0</v>
      </c>
      <c r="CY15" s="8">
        <v>0</v>
      </c>
      <c r="CZ15" s="8">
        <v>0</v>
      </c>
      <c r="DA15" s="8">
        <v>0</v>
      </c>
      <c r="DB15" s="8">
        <f t="shared" si="0"/>
        <v>340047516.39999998</v>
      </c>
      <c r="DC15" s="8" t="s">
        <v>310</v>
      </c>
    </row>
    <row r="16" spans="1:113" ht="13.5" x14ac:dyDescent="0.25">
      <c r="A16" s="7" t="s">
        <v>392</v>
      </c>
      <c r="B16" s="7">
        <v>52100100100</v>
      </c>
      <c r="C16" s="8">
        <v>36525000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4000000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8">
        <v>0</v>
      </c>
      <c r="CO16" s="8">
        <v>0</v>
      </c>
      <c r="CP16" s="8">
        <v>0</v>
      </c>
      <c r="CQ16" s="8">
        <v>0</v>
      </c>
      <c r="CR16" s="8">
        <v>0</v>
      </c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8">
        <v>0</v>
      </c>
      <c r="CY16" s="8">
        <v>0</v>
      </c>
      <c r="CZ16" s="8">
        <v>0</v>
      </c>
      <c r="DA16" s="8">
        <v>0</v>
      </c>
      <c r="DB16" s="8">
        <f t="shared" si="0"/>
        <v>40525000</v>
      </c>
      <c r="DC16" s="8" t="s">
        <v>392</v>
      </c>
    </row>
    <row r="17" spans="1:107" ht="13.5" x14ac:dyDescent="0.25">
      <c r="A17" s="7" t="s">
        <v>83</v>
      </c>
      <c r="B17" s="7"/>
      <c r="C17" s="7">
        <f>SUM(C5:C16)</f>
        <v>337883617.39999998</v>
      </c>
      <c r="D17" s="7">
        <f>SUM(D5:D15)</f>
        <v>5000000</v>
      </c>
      <c r="E17" s="7">
        <f>SUM(E5:E16)</f>
        <v>191568125</v>
      </c>
      <c r="F17" s="7">
        <f t="shared" ref="F17:BU17" si="1">SUM(F5:F15)</f>
        <v>8780958</v>
      </c>
      <c r="G17" s="7">
        <f>SUM(G5:G15)</f>
        <v>25111475</v>
      </c>
      <c r="H17" s="7">
        <f>SUM(H5:H15)</f>
        <v>6500000</v>
      </c>
      <c r="I17" s="7">
        <f t="shared" si="1"/>
        <v>99151750</v>
      </c>
      <c r="J17" s="7">
        <f t="shared" si="1"/>
        <v>44700000</v>
      </c>
      <c r="K17" s="7">
        <f t="shared" si="1"/>
        <v>29800000</v>
      </c>
      <c r="L17" s="7">
        <f t="shared" si="1"/>
        <v>100000</v>
      </c>
      <c r="M17" s="7">
        <f t="shared" si="1"/>
        <v>500000</v>
      </c>
      <c r="N17" s="7">
        <f t="shared" si="1"/>
        <v>1000000</v>
      </c>
      <c r="O17" s="7">
        <f t="shared" si="1"/>
        <v>3200000</v>
      </c>
      <c r="P17" s="7">
        <f>SUM(P5:P15)</f>
        <v>100000</v>
      </c>
      <c r="Q17" s="7">
        <f t="shared" si="1"/>
        <v>1700000</v>
      </c>
      <c r="R17" s="7">
        <f>SUM(R5:R15)</f>
        <v>400000</v>
      </c>
      <c r="S17" s="7">
        <f>SUM(S5:S15)</f>
        <v>1400000</v>
      </c>
      <c r="T17" s="7">
        <f t="shared" si="1"/>
        <v>25700000</v>
      </c>
      <c r="U17" s="7">
        <f t="shared" si="1"/>
        <v>2350000</v>
      </c>
      <c r="V17" s="7">
        <f t="shared" si="1"/>
        <v>2750000</v>
      </c>
      <c r="W17" s="7">
        <f t="shared" si="1"/>
        <v>1300000</v>
      </c>
      <c r="X17" s="7">
        <f t="shared" si="1"/>
        <v>16350000</v>
      </c>
      <c r="Y17" s="7">
        <f t="shared" si="1"/>
        <v>6500000</v>
      </c>
      <c r="Z17" s="7">
        <f t="shared" si="1"/>
        <v>22500000</v>
      </c>
      <c r="AA17" s="7">
        <f t="shared" si="1"/>
        <v>145000000</v>
      </c>
      <c r="AB17" s="7">
        <f t="shared" si="1"/>
        <v>180200000</v>
      </c>
      <c r="AC17" s="7">
        <f t="shared" si="1"/>
        <v>10200000</v>
      </c>
      <c r="AD17" s="7">
        <f t="shared" si="1"/>
        <v>27226670</v>
      </c>
      <c r="AE17" s="7">
        <f t="shared" si="1"/>
        <v>4200000</v>
      </c>
      <c r="AF17" s="7">
        <f t="shared" si="1"/>
        <v>3300000</v>
      </c>
      <c r="AG17" s="7">
        <f t="shared" si="1"/>
        <v>18200000</v>
      </c>
      <c r="AH17" s="7">
        <f t="shared" si="1"/>
        <v>4700000</v>
      </c>
      <c r="AI17" s="7">
        <f t="shared" si="1"/>
        <v>10300000</v>
      </c>
      <c r="AJ17" s="7">
        <f t="shared" si="1"/>
        <v>0</v>
      </c>
      <c r="AK17" s="7">
        <f t="shared" si="1"/>
        <v>2300000</v>
      </c>
      <c r="AL17" s="7">
        <f t="shared" si="1"/>
        <v>21145900</v>
      </c>
      <c r="AM17" s="7">
        <f t="shared" si="1"/>
        <v>28000000</v>
      </c>
      <c r="AN17" s="7">
        <f t="shared" si="1"/>
        <v>4940000</v>
      </c>
      <c r="AO17" s="7">
        <f t="shared" si="1"/>
        <v>37100000</v>
      </c>
      <c r="AP17" s="7">
        <f t="shared" si="1"/>
        <v>3500000</v>
      </c>
      <c r="AQ17" s="7">
        <f t="shared" si="1"/>
        <v>62700000</v>
      </c>
      <c r="AR17" s="7">
        <f t="shared" si="1"/>
        <v>1000000</v>
      </c>
      <c r="AS17" s="7">
        <f t="shared" si="1"/>
        <v>9200000</v>
      </c>
      <c r="AT17" s="7">
        <f t="shared" si="1"/>
        <v>0</v>
      </c>
      <c r="AU17" s="7">
        <f t="shared" si="1"/>
        <v>0</v>
      </c>
      <c r="AV17" s="7">
        <f t="shared" si="1"/>
        <v>500000</v>
      </c>
      <c r="AW17" s="7">
        <f t="shared" si="1"/>
        <v>30400000</v>
      </c>
      <c r="AX17" s="7">
        <f t="shared" si="1"/>
        <v>14900000</v>
      </c>
      <c r="AY17" s="7">
        <f t="shared" si="1"/>
        <v>8500000</v>
      </c>
      <c r="AZ17" s="7">
        <f t="shared" si="1"/>
        <v>8000000</v>
      </c>
      <c r="BA17" s="7">
        <f t="shared" si="1"/>
        <v>500000</v>
      </c>
      <c r="BB17" s="7">
        <f t="shared" si="1"/>
        <v>17800000</v>
      </c>
      <c r="BC17" s="7">
        <f t="shared" si="1"/>
        <v>10000000</v>
      </c>
      <c r="BD17" s="7">
        <f t="shared" si="1"/>
        <v>4100000</v>
      </c>
      <c r="BE17" s="7">
        <f t="shared" si="1"/>
        <v>3000000</v>
      </c>
      <c r="BF17" s="7">
        <f t="shared" si="1"/>
        <v>500000</v>
      </c>
      <c r="BG17" s="7">
        <f t="shared" si="1"/>
        <v>19200000</v>
      </c>
      <c r="BH17" s="7">
        <f t="shared" si="1"/>
        <v>17800000</v>
      </c>
      <c r="BI17" s="7">
        <f t="shared" si="1"/>
        <v>0</v>
      </c>
      <c r="BJ17" s="7">
        <f t="shared" si="1"/>
        <v>148000000</v>
      </c>
      <c r="BK17" s="7">
        <f t="shared" si="1"/>
        <v>15000000</v>
      </c>
      <c r="BL17" s="7">
        <f t="shared" si="1"/>
        <v>18000000</v>
      </c>
      <c r="BM17" s="7">
        <f t="shared" si="1"/>
        <v>3500000</v>
      </c>
      <c r="BN17" s="7">
        <f t="shared" si="1"/>
        <v>10000000</v>
      </c>
      <c r="BO17" s="7">
        <f>SUM(BO5:BO16)</f>
        <v>250000</v>
      </c>
      <c r="BP17" s="7">
        <f t="shared" si="1"/>
        <v>13000000</v>
      </c>
      <c r="BQ17" s="7">
        <f t="shared" si="1"/>
        <v>99219996</v>
      </c>
      <c r="BR17" s="7">
        <f>SUM(BR5:BR15)</f>
        <v>1000000</v>
      </c>
      <c r="BS17" s="7">
        <f t="shared" si="1"/>
        <v>165455288</v>
      </c>
      <c r="BT17" s="7">
        <f t="shared" si="1"/>
        <v>1000000</v>
      </c>
      <c r="BU17" s="7">
        <f t="shared" si="1"/>
        <v>14562592</v>
      </c>
      <c r="BV17" s="7">
        <f t="shared" ref="BV17:DB17" si="2">SUM(BV5:BV15)</f>
        <v>250000</v>
      </c>
      <c r="BW17" s="7">
        <f t="shared" si="2"/>
        <v>1000000</v>
      </c>
      <c r="BX17" s="7">
        <f t="shared" si="2"/>
        <v>138280004</v>
      </c>
      <c r="BY17" s="7">
        <f t="shared" si="2"/>
        <v>1000000</v>
      </c>
      <c r="BZ17" s="7">
        <f t="shared" si="2"/>
        <v>10491980</v>
      </c>
      <c r="CA17" s="7">
        <f>SUM(CA5:CA15)</f>
        <v>17000000</v>
      </c>
      <c r="CB17" s="7">
        <f>SUM(CB5:CB15)</f>
        <v>35000000</v>
      </c>
      <c r="CC17" s="7">
        <f t="shared" si="2"/>
        <v>500000</v>
      </c>
      <c r="CD17" s="7">
        <f t="shared" si="2"/>
        <v>200000</v>
      </c>
      <c r="CE17" s="7">
        <f>SUM(CE5:CE15)</f>
        <v>1000000</v>
      </c>
      <c r="CF17" s="7">
        <f t="shared" si="2"/>
        <v>409552732</v>
      </c>
      <c r="CG17" s="7">
        <f t="shared" si="2"/>
        <v>18000000</v>
      </c>
      <c r="CH17" s="7">
        <f t="shared" si="2"/>
        <v>0</v>
      </c>
      <c r="CI17" s="7">
        <f>SUM(CI5:CI15)</f>
        <v>2000000</v>
      </c>
      <c r="CJ17" s="7">
        <f t="shared" si="2"/>
        <v>0</v>
      </c>
      <c r="CK17" s="7">
        <f t="shared" si="2"/>
        <v>2500000</v>
      </c>
      <c r="CL17" s="7">
        <f t="shared" si="2"/>
        <v>500000</v>
      </c>
      <c r="CM17" s="7">
        <f>SUM(CM5:CM16)</f>
        <v>0</v>
      </c>
      <c r="CN17" s="7">
        <f>SUM(CN5:CN15)</f>
        <v>500000</v>
      </c>
      <c r="CO17" s="7">
        <f>SUM(CO5:CO15)</f>
        <v>500000</v>
      </c>
      <c r="CP17" s="7">
        <f t="shared" si="2"/>
        <v>5000000</v>
      </c>
      <c r="CQ17" s="7">
        <f t="shared" si="2"/>
        <v>81719996</v>
      </c>
      <c r="CR17" s="7">
        <f t="shared" si="2"/>
        <v>2000000</v>
      </c>
      <c r="CS17" s="7">
        <f>SUM(CS5:CS15)</f>
        <v>6073620</v>
      </c>
      <c r="CT17" s="7">
        <f t="shared" si="2"/>
        <v>0</v>
      </c>
      <c r="CU17" s="7">
        <f t="shared" si="2"/>
        <v>3000000</v>
      </c>
      <c r="CV17" s="7">
        <f t="shared" si="2"/>
        <v>4000000</v>
      </c>
      <c r="CW17" s="7">
        <f t="shared" si="2"/>
        <v>2000000</v>
      </c>
      <c r="CX17" s="7">
        <f t="shared" si="2"/>
        <v>3500000</v>
      </c>
      <c r="CY17" s="7">
        <f t="shared" si="2"/>
        <v>4000000</v>
      </c>
      <c r="CZ17" s="7">
        <f t="shared" si="2"/>
        <v>3908500</v>
      </c>
      <c r="DA17" s="7">
        <f>SUM(DA5:DA16)</f>
        <v>0</v>
      </c>
      <c r="DB17" s="7">
        <f t="shared" si="2"/>
        <v>2748698203.4000001</v>
      </c>
      <c r="DC17" s="7" t="s">
        <v>83</v>
      </c>
    </row>
    <row r="19" spans="1:107" ht="13.5" x14ac:dyDescent="0.25">
      <c r="A19" s="7" t="s">
        <v>286</v>
      </c>
      <c r="B19" s="7" t="s">
        <v>287</v>
      </c>
      <c r="C19" s="7" t="s">
        <v>288</v>
      </c>
      <c r="D19" s="7"/>
      <c r="E19" s="7"/>
      <c r="DB19" s="8" t="s">
        <v>83</v>
      </c>
    </row>
    <row r="20" spans="1:107" ht="38.25" x14ac:dyDescent="0.25">
      <c r="C20" s="8" t="s">
        <v>322</v>
      </c>
      <c r="D20" s="8" t="s">
        <v>323</v>
      </c>
      <c r="E20" s="12" t="s">
        <v>324</v>
      </c>
      <c r="F20" s="8" t="s">
        <v>342</v>
      </c>
      <c r="G20" s="12" t="s">
        <v>343</v>
      </c>
      <c r="H20" s="8" t="s">
        <v>344</v>
      </c>
      <c r="I20" s="8" t="s">
        <v>180</v>
      </c>
      <c r="J20" s="12" t="s">
        <v>181</v>
      </c>
      <c r="K20" s="8" t="s">
        <v>182</v>
      </c>
      <c r="L20" s="13" t="s">
        <v>345</v>
      </c>
      <c r="M20" s="8" t="s">
        <v>346</v>
      </c>
      <c r="N20" s="8" t="s">
        <v>347</v>
      </c>
      <c r="O20" s="8" t="s">
        <v>341</v>
      </c>
      <c r="P20" s="8" t="s">
        <v>394</v>
      </c>
      <c r="Q20" s="13" t="s">
        <v>348</v>
      </c>
      <c r="R20" s="13" t="s">
        <v>351</v>
      </c>
      <c r="S20" s="13" t="s">
        <v>352</v>
      </c>
      <c r="T20" s="13" t="s">
        <v>353</v>
      </c>
      <c r="U20" s="8" t="s">
        <v>354</v>
      </c>
      <c r="V20" s="8" t="s">
        <v>355</v>
      </c>
      <c r="W20" s="7" t="s">
        <v>83</v>
      </c>
    </row>
    <row r="21" spans="1:107" ht="13.5" x14ac:dyDescent="0.25">
      <c r="A21" s="7" t="s">
        <v>294</v>
      </c>
      <c r="B21" s="8" t="s">
        <v>295</v>
      </c>
      <c r="C21" s="8">
        <f>C5</f>
        <v>21330790</v>
      </c>
      <c r="D21" s="8">
        <v>0</v>
      </c>
      <c r="E21" s="8">
        <f>F5</f>
        <v>0</v>
      </c>
      <c r="F21" s="8">
        <f>J5+K5+L5+M5</f>
        <v>3000000</v>
      </c>
      <c r="G21" s="8">
        <f>N5+O5+P5+Q5+R5+S5</f>
        <v>1200000</v>
      </c>
      <c r="H21" s="8">
        <f>T5+U5+V5+W5+X5+Y5+Z5+AA5+AB5+AC5</f>
        <v>4450000</v>
      </c>
      <c r="I21" s="8">
        <f>AD5+AE5+AF5+AG5+AH5+AI5+AJ5+AK5</f>
        <v>4700000</v>
      </c>
      <c r="J21" s="8">
        <f>AL5</f>
        <v>300000</v>
      </c>
      <c r="K21" s="8">
        <f>AM5+AN5+AO5+AP5</f>
        <v>27400000</v>
      </c>
      <c r="L21" s="8">
        <f>AQ5+AR5+AS5+AT5+AU5+AV5</f>
        <v>400000</v>
      </c>
      <c r="M21" s="8">
        <f>AW5+AX5+AY5</f>
        <v>6200000</v>
      </c>
      <c r="N21" s="8">
        <f>AZ5</f>
        <v>0</v>
      </c>
      <c r="O21" s="8">
        <f>BB5+BC5+BD5+BE5+BF5+BG5+BH5</f>
        <v>11200000</v>
      </c>
      <c r="P21" s="8">
        <f>BJ5</f>
        <v>0</v>
      </c>
      <c r="Q21" s="8">
        <v>0</v>
      </c>
      <c r="R21" s="8">
        <f>BL5+BM5+BN5+BO5+BP5+BQ5+BR5+BS5+BT5+BU5+BV5+BW5+BX5+BY5</f>
        <v>0</v>
      </c>
      <c r="S21" s="8">
        <f>CA5+CB5+CC5+CD5+CE5+CF5+CG5+CH5+CI5</f>
        <v>0</v>
      </c>
      <c r="T21" s="8">
        <f>CJ5+CK5+CL5+CM5+CN5+CO5+CP5+CQ5+CR5+CS5</f>
        <v>0</v>
      </c>
      <c r="U21" s="8">
        <f>CT5+CU5+CV5</f>
        <v>0</v>
      </c>
      <c r="V21" s="8">
        <f>CW5+CX5+CY5+CZ5</f>
        <v>0</v>
      </c>
      <c r="W21" s="8">
        <f>SUM(C21:V21)</f>
        <v>80180790</v>
      </c>
    </row>
    <row r="22" spans="1:107" ht="13.5" x14ac:dyDescent="0.25">
      <c r="A22" s="7" t="s">
        <v>357</v>
      </c>
      <c r="B22" s="8" t="s">
        <v>360</v>
      </c>
      <c r="C22" s="8">
        <f t="shared" ref="C22:C32" si="3">C6</f>
        <v>3984400</v>
      </c>
      <c r="D22" s="8">
        <v>0</v>
      </c>
      <c r="E22" s="8">
        <f t="shared" ref="E22:E32" si="4">F6</f>
        <v>0</v>
      </c>
      <c r="F22" s="8">
        <f t="shared" ref="F22:F32" si="5">J6+K6+L6+M6</f>
        <v>4000000</v>
      </c>
      <c r="G22" s="8">
        <f t="shared" ref="G22:G33" si="6">N6+O6+P6+Q6+R6+S6</f>
        <v>1500000</v>
      </c>
      <c r="H22" s="8">
        <f t="shared" ref="H22:H32" si="7">T6+U6+V6+W6+X6+Y6+Z6+AA6+AB6+AC6</f>
        <v>1500000</v>
      </c>
      <c r="I22" s="8">
        <f t="shared" ref="I22:I32" si="8">AD6+AE6+AF6+AG6+AH6+AI6+AJ6+AK6</f>
        <v>2500000</v>
      </c>
      <c r="J22" s="8">
        <f t="shared" ref="J22:J32" si="9">AL6</f>
        <v>0</v>
      </c>
      <c r="K22" s="8">
        <f t="shared" ref="K22:K32" si="10">AM6+AN6+AO6+AP6</f>
        <v>7300000</v>
      </c>
      <c r="L22" s="8">
        <f t="shared" ref="L22:L32" si="11">AQ6+AR6+AS6+AT6+AU6+AV6</f>
        <v>200000</v>
      </c>
      <c r="M22" s="8">
        <f t="shared" ref="M22:M32" si="12">AW6+AX6+AY6</f>
        <v>1800000</v>
      </c>
      <c r="N22" s="8">
        <f t="shared" ref="N22:N32" si="13">AZ6</f>
        <v>0</v>
      </c>
      <c r="O22" s="8">
        <f t="shared" ref="O22:O32" si="14">BB6+BC6+BD6+BE6+BF6+BG6+BH6</f>
        <v>1900000</v>
      </c>
      <c r="P22" s="8">
        <f t="shared" ref="P22:P32" si="15">BJ6</f>
        <v>0</v>
      </c>
      <c r="Q22" s="8">
        <v>0</v>
      </c>
      <c r="R22" s="8">
        <f t="shared" ref="R22:R33" si="16">BL6+BM6+BN6+BO6+BP6+BQ6+BR6+BS6+BT6+BU6+BV6+BW6+BX6+BY6</f>
        <v>0</v>
      </c>
      <c r="S22" s="8">
        <f t="shared" ref="S22:S33" si="17">CA6+CB6+CC6+CD6+CE6+CF6+CG6+CH6+CI6</f>
        <v>0</v>
      </c>
      <c r="T22" s="8">
        <f t="shared" ref="T22:T33" si="18">CJ6+CK6+CL6+CM6+CN6+CO6+CP6+CQ6+CR6+CS6</f>
        <v>0</v>
      </c>
      <c r="U22" s="8">
        <f t="shared" ref="U22:U33" si="19">CT6+CU6+CV6</f>
        <v>0</v>
      </c>
      <c r="V22" s="8">
        <f t="shared" ref="V22:V33" si="20">CW6+CX6+CY6+CZ6</f>
        <v>0</v>
      </c>
      <c r="W22" s="8">
        <f t="shared" ref="W22:W33" si="21">SUM(C22:V22)</f>
        <v>24684400</v>
      </c>
    </row>
    <row r="23" spans="1:107" ht="13.5" x14ac:dyDescent="0.25">
      <c r="A23" s="7" t="s">
        <v>296</v>
      </c>
      <c r="B23" s="8" t="s">
        <v>297</v>
      </c>
      <c r="C23" s="8">
        <f t="shared" si="3"/>
        <v>3709800</v>
      </c>
      <c r="D23" s="8">
        <v>0</v>
      </c>
      <c r="E23" s="8">
        <f t="shared" si="4"/>
        <v>0</v>
      </c>
      <c r="F23" s="8">
        <f t="shared" si="5"/>
        <v>3200000</v>
      </c>
      <c r="G23" s="8">
        <f t="shared" si="6"/>
        <v>400000</v>
      </c>
      <c r="H23" s="8">
        <f t="shared" si="7"/>
        <v>1600000</v>
      </c>
      <c r="I23" s="8">
        <f t="shared" si="8"/>
        <v>600000</v>
      </c>
      <c r="J23" s="8">
        <f t="shared" si="9"/>
        <v>200000</v>
      </c>
      <c r="K23" s="8">
        <f t="shared" si="10"/>
        <v>2800000</v>
      </c>
      <c r="L23" s="8">
        <f t="shared" si="11"/>
        <v>200000</v>
      </c>
      <c r="M23" s="8">
        <f t="shared" si="12"/>
        <v>1600000</v>
      </c>
      <c r="N23" s="8">
        <f t="shared" si="13"/>
        <v>0</v>
      </c>
      <c r="O23" s="8">
        <f t="shared" si="14"/>
        <v>1600000</v>
      </c>
      <c r="P23" s="8">
        <f t="shared" si="15"/>
        <v>0</v>
      </c>
      <c r="Q23" s="8">
        <v>0</v>
      </c>
      <c r="R23" s="8">
        <f t="shared" si="16"/>
        <v>0</v>
      </c>
      <c r="S23" s="8">
        <f t="shared" si="17"/>
        <v>0</v>
      </c>
      <c r="T23" s="8">
        <f t="shared" si="18"/>
        <v>0</v>
      </c>
      <c r="U23" s="8">
        <f t="shared" si="19"/>
        <v>0</v>
      </c>
      <c r="V23" s="8">
        <f t="shared" si="20"/>
        <v>0</v>
      </c>
      <c r="W23" s="8">
        <f t="shared" si="21"/>
        <v>15909800</v>
      </c>
    </row>
    <row r="24" spans="1:107" ht="13.5" x14ac:dyDescent="0.25">
      <c r="A24" s="7" t="s">
        <v>358</v>
      </c>
      <c r="B24" s="8" t="s">
        <v>361</v>
      </c>
      <c r="C24" s="8">
        <f t="shared" si="3"/>
        <v>29282820</v>
      </c>
      <c r="D24" s="8">
        <v>0</v>
      </c>
      <c r="E24" s="8">
        <f t="shared" si="4"/>
        <v>0</v>
      </c>
      <c r="F24" s="8">
        <f t="shared" si="5"/>
        <v>15300000</v>
      </c>
      <c r="G24" s="8">
        <f t="shared" si="6"/>
        <v>1100000</v>
      </c>
      <c r="H24" s="8">
        <f t="shared" si="7"/>
        <v>8300000</v>
      </c>
      <c r="I24" s="8">
        <f t="shared" si="8"/>
        <v>3000000</v>
      </c>
      <c r="J24" s="8">
        <f t="shared" si="9"/>
        <v>2000000</v>
      </c>
      <c r="K24" s="8">
        <f t="shared" si="10"/>
        <v>0</v>
      </c>
      <c r="L24" s="8">
        <f t="shared" si="11"/>
        <v>2000000</v>
      </c>
      <c r="M24" s="8">
        <f t="shared" si="12"/>
        <v>5100000</v>
      </c>
      <c r="N24" s="8">
        <f t="shared" si="13"/>
        <v>0</v>
      </c>
      <c r="O24" s="8">
        <f t="shared" si="14"/>
        <v>9000000</v>
      </c>
      <c r="P24" s="8">
        <f t="shared" si="15"/>
        <v>0</v>
      </c>
      <c r="Q24" s="8">
        <v>0</v>
      </c>
      <c r="R24" s="8">
        <f t="shared" si="16"/>
        <v>0</v>
      </c>
      <c r="S24" s="8">
        <f t="shared" si="17"/>
        <v>0</v>
      </c>
      <c r="T24" s="8">
        <f t="shared" si="18"/>
        <v>0</v>
      </c>
      <c r="U24" s="8">
        <f t="shared" si="19"/>
        <v>0</v>
      </c>
      <c r="V24" s="8">
        <f t="shared" si="20"/>
        <v>0</v>
      </c>
      <c r="W24" s="8">
        <f t="shared" si="21"/>
        <v>75082820</v>
      </c>
    </row>
    <row r="25" spans="1:107" ht="13.5" x14ac:dyDescent="0.25">
      <c r="A25" s="7" t="s">
        <v>298</v>
      </c>
      <c r="B25" s="8" t="s">
        <v>299</v>
      </c>
      <c r="C25" s="8">
        <f t="shared" si="3"/>
        <v>17148355</v>
      </c>
      <c r="D25" s="8">
        <v>0</v>
      </c>
      <c r="E25" s="8">
        <f t="shared" si="4"/>
        <v>0</v>
      </c>
      <c r="F25" s="8">
        <f t="shared" si="5"/>
        <v>2000000</v>
      </c>
      <c r="G25" s="8">
        <f t="shared" si="6"/>
        <v>1100000</v>
      </c>
      <c r="H25" s="8">
        <f t="shared" si="7"/>
        <v>8000000</v>
      </c>
      <c r="I25" s="8">
        <f t="shared" si="8"/>
        <v>4300000</v>
      </c>
      <c r="J25" s="8">
        <f t="shared" si="9"/>
        <v>2000000</v>
      </c>
      <c r="K25" s="8">
        <f t="shared" si="10"/>
        <v>3300000</v>
      </c>
      <c r="L25" s="8">
        <f t="shared" si="11"/>
        <v>100000</v>
      </c>
      <c r="M25" s="8">
        <f t="shared" si="12"/>
        <v>12100000</v>
      </c>
      <c r="N25" s="8">
        <f t="shared" si="13"/>
        <v>0</v>
      </c>
      <c r="O25" s="8">
        <f t="shared" si="14"/>
        <v>2600000</v>
      </c>
      <c r="P25" s="8">
        <f t="shared" si="15"/>
        <v>0</v>
      </c>
      <c r="Q25" s="8">
        <v>0</v>
      </c>
      <c r="R25" s="8">
        <f t="shared" si="16"/>
        <v>136780004</v>
      </c>
      <c r="S25" s="8">
        <f t="shared" si="17"/>
        <v>399552732</v>
      </c>
      <c r="T25" s="8">
        <f t="shared" si="18"/>
        <v>5000000</v>
      </c>
      <c r="U25" s="8">
        <f t="shared" si="19"/>
        <v>4000000</v>
      </c>
      <c r="V25" s="8">
        <f t="shared" si="20"/>
        <v>0</v>
      </c>
      <c r="W25" s="8">
        <f t="shared" si="21"/>
        <v>597981091</v>
      </c>
    </row>
    <row r="26" spans="1:107" ht="13.5" x14ac:dyDescent="0.25">
      <c r="A26" s="7" t="s">
        <v>300</v>
      </c>
      <c r="B26" s="8" t="s">
        <v>301</v>
      </c>
      <c r="C26" s="8">
        <f t="shared" si="3"/>
        <v>9782963</v>
      </c>
      <c r="D26" s="8">
        <v>0</v>
      </c>
      <c r="E26" s="8">
        <f t="shared" si="4"/>
        <v>0</v>
      </c>
      <c r="F26" s="8">
        <f t="shared" si="5"/>
        <v>12000000</v>
      </c>
      <c r="G26" s="8">
        <f t="shared" si="6"/>
        <v>100000</v>
      </c>
      <c r="H26" s="8">
        <f t="shared" si="7"/>
        <v>11000000</v>
      </c>
      <c r="I26" s="8">
        <f t="shared" si="8"/>
        <v>11000000</v>
      </c>
      <c r="J26" s="8">
        <f t="shared" si="9"/>
        <v>3000000</v>
      </c>
      <c r="K26" s="8">
        <f t="shared" si="10"/>
        <v>40000</v>
      </c>
      <c r="L26" s="8">
        <f t="shared" si="11"/>
        <v>0</v>
      </c>
      <c r="M26" s="8">
        <f t="shared" si="12"/>
        <v>3500000</v>
      </c>
      <c r="N26" s="8">
        <f t="shared" si="13"/>
        <v>0</v>
      </c>
      <c r="O26" s="8">
        <f t="shared" si="14"/>
        <v>4300000</v>
      </c>
      <c r="P26" s="8">
        <f t="shared" si="15"/>
        <v>8000000</v>
      </c>
      <c r="Q26" s="8">
        <v>0</v>
      </c>
      <c r="R26" s="8">
        <f t="shared" si="16"/>
        <v>17000000</v>
      </c>
      <c r="S26" s="8">
        <f t="shared" si="17"/>
        <v>0</v>
      </c>
      <c r="T26" s="8">
        <f t="shared" si="18"/>
        <v>0</v>
      </c>
      <c r="U26" s="8">
        <f t="shared" si="19"/>
        <v>0</v>
      </c>
      <c r="V26" s="8">
        <f t="shared" si="20"/>
        <v>1000000</v>
      </c>
      <c r="W26" s="8">
        <f t="shared" si="21"/>
        <v>80722963</v>
      </c>
    </row>
    <row r="27" spans="1:107" ht="13.5" x14ac:dyDescent="0.25">
      <c r="A27" s="7" t="s">
        <v>302</v>
      </c>
      <c r="B27" s="8" t="s">
        <v>303</v>
      </c>
      <c r="C27" s="8">
        <f t="shared" si="3"/>
        <v>45148786</v>
      </c>
      <c r="D27" s="8">
        <v>0</v>
      </c>
      <c r="E27" s="8">
        <f t="shared" si="4"/>
        <v>6158027</v>
      </c>
      <c r="F27" s="8">
        <f t="shared" si="5"/>
        <v>4000000</v>
      </c>
      <c r="G27" s="8">
        <f t="shared" si="6"/>
        <v>500000</v>
      </c>
      <c r="H27" s="8">
        <f t="shared" si="7"/>
        <v>8700000</v>
      </c>
      <c r="I27" s="8">
        <f t="shared" si="8"/>
        <v>8300000</v>
      </c>
      <c r="J27" s="8">
        <f t="shared" si="9"/>
        <v>3000000</v>
      </c>
      <c r="K27" s="8">
        <f t="shared" si="10"/>
        <v>30000000</v>
      </c>
      <c r="L27" s="8">
        <f t="shared" si="11"/>
        <v>10000000</v>
      </c>
      <c r="M27" s="8">
        <f t="shared" si="12"/>
        <v>4500000</v>
      </c>
      <c r="N27" s="8">
        <f t="shared" si="13"/>
        <v>0</v>
      </c>
      <c r="O27" s="8">
        <f t="shared" si="14"/>
        <v>13800000</v>
      </c>
      <c r="P27" s="8">
        <f t="shared" si="15"/>
        <v>0</v>
      </c>
      <c r="Q27" s="8">
        <v>0</v>
      </c>
      <c r="R27" s="8">
        <f t="shared" si="16"/>
        <v>20000000</v>
      </c>
      <c r="S27" s="8">
        <f t="shared" si="17"/>
        <v>10000000</v>
      </c>
      <c r="T27" s="8">
        <f t="shared" si="18"/>
        <v>5000000</v>
      </c>
      <c r="U27" s="8">
        <f t="shared" si="19"/>
        <v>0</v>
      </c>
      <c r="V27" s="8">
        <f t="shared" si="20"/>
        <v>4500000</v>
      </c>
      <c r="W27" s="8">
        <f t="shared" si="21"/>
        <v>173606813</v>
      </c>
    </row>
    <row r="28" spans="1:107" ht="13.5" x14ac:dyDescent="0.25">
      <c r="A28" s="7" t="s">
        <v>304</v>
      </c>
      <c r="B28" s="8" t="s">
        <v>305</v>
      </c>
      <c r="C28" s="8">
        <f t="shared" si="3"/>
        <v>40751704</v>
      </c>
      <c r="D28" s="8">
        <v>0</v>
      </c>
      <c r="E28" s="8">
        <f t="shared" si="4"/>
        <v>1122931</v>
      </c>
      <c r="F28" s="8">
        <f t="shared" si="5"/>
        <v>9100000</v>
      </c>
      <c r="G28" s="8">
        <f t="shared" si="6"/>
        <v>700000</v>
      </c>
      <c r="H28" s="8">
        <f t="shared" si="7"/>
        <v>15400000</v>
      </c>
      <c r="I28" s="8">
        <f t="shared" si="8"/>
        <v>17000000</v>
      </c>
      <c r="J28" s="8">
        <f t="shared" si="9"/>
        <v>6500000</v>
      </c>
      <c r="K28" s="8">
        <f t="shared" si="10"/>
        <v>700000</v>
      </c>
      <c r="L28" s="8">
        <f t="shared" si="11"/>
        <v>60000000</v>
      </c>
      <c r="M28" s="8">
        <f t="shared" si="12"/>
        <v>7500000</v>
      </c>
      <c r="N28" s="8">
        <f t="shared" si="13"/>
        <v>8000000</v>
      </c>
      <c r="O28" s="8">
        <f t="shared" si="14"/>
        <v>17700000</v>
      </c>
      <c r="P28" s="8">
        <f t="shared" si="15"/>
        <v>140000000</v>
      </c>
      <c r="Q28" s="8">
        <v>0</v>
      </c>
      <c r="R28" s="8">
        <f t="shared" si="16"/>
        <v>12000000</v>
      </c>
      <c r="S28" s="8">
        <f t="shared" si="17"/>
        <v>1000000</v>
      </c>
      <c r="T28" s="8">
        <f t="shared" si="18"/>
        <v>0</v>
      </c>
      <c r="U28" s="8">
        <f t="shared" si="19"/>
        <v>0</v>
      </c>
      <c r="V28" s="8">
        <f t="shared" si="20"/>
        <v>3000000</v>
      </c>
      <c r="W28" s="8">
        <f t="shared" si="21"/>
        <v>340474635</v>
      </c>
    </row>
    <row r="29" spans="1:107" ht="13.5" x14ac:dyDescent="0.25">
      <c r="A29" s="7" t="s">
        <v>306</v>
      </c>
      <c r="B29" s="8" t="s">
        <v>307</v>
      </c>
      <c r="C29" s="8">
        <f t="shared" si="3"/>
        <v>23611475</v>
      </c>
      <c r="D29" s="8">
        <f>E13</f>
        <v>191568125</v>
      </c>
      <c r="E29" s="8">
        <f t="shared" si="4"/>
        <v>1500000</v>
      </c>
      <c r="F29" s="8">
        <f t="shared" si="5"/>
        <v>10000000</v>
      </c>
      <c r="G29" s="8">
        <f t="shared" si="6"/>
        <v>200000</v>
      </c>
      <c r="H29" s="8">
        <f t="shared" si="7"/>
        <v>332000000</v>
      </c>
      <c r="I29" s="8">
        <f t="shared" si="8"/>
        <v>3026670</v>
      </c>
      <c r="J29" s="8">
        <f t="shared" si="9"/>
        <v>4145900</v>
      </c>
      <c r="K29" s="8">
        <f t="shared" si="10"/>
        <v>0</v>
      </c>
      <c r="L29" s="8">
        <f t="shared" si="11"/>
        <v>0</v>
      </c>
      <c r="M29" s="8">
        <f t="shared" si="12"/>
        <v>2300000</v>
      </c>
      <c r="N29" s="8">
        <f t="shared" si="13"/>
        <v>0</v>
      </c>
      <c r="O29" s="8">
        <f t="shared" si="14"/>
        <v>6000000</v>
      </c>
      <c r="P29" s="8">
        <f t="shared" si="15"/>
        <v>0</v>
      </c>
      <c r="Q29" s="8">
        <v>0</v>
      </c>
      <c r="R29" s="8">
        <f t="shared" si="16"/>
        <v>17062592</v>
      </c>
      <c r="S29" s="8">
        <f t="shared" si="17"/>
        <v>2700000</v>
      </c>
      <c r="T29" s="8">
        <f t="shared" si="18"/>
        <v>4573620</v>
      </c>
      <c r="U29" s="8">
        <f t="shared" si="19"/>
        <v>0</v>
      </c>
      <c r="V29" s="8">
        <f t="shared" si="20"/>
        <v>4908500</v>
      </c>
      <c r="W29" s="8">
        <f t="shared" si="21"/>
        <v>603596882</v>
      </c>
    </row>
    <row r="30" spans="1:107" ht="13.5" x14ac:dyDescent="0.25">
      <c r="A30" s="7" t="s">
        <v>308</v>
      </c>
      <c r="B30" s="8" t="s">
        <v>309</v>
      </c>
      <c r="C30" s="8">
        <f t="shared" si="3"/>
        <v>62000000</v>
      </c>
      <c r="D30" s="8">
        <v>0</v>
      </c>
      <c r="E30" s="8">
        <f t="shared" si="4"/>
        <v>0</v>
      </c>
      <c r="F30" s="8">
        <f t="shared" si="5"/>
        <v>2500000</v>
      </c>
      <c r="G30" s="8">
        <f t="shared" si="6"/>
        <v>200000</v>
      </c>
      <c r="H30" s="8">
        <f t="shared" si="7"/>
        <v>18300000</v>
      </c>
      <c r="I30" s="8">
        <f t="shared" si="8"/>
        <v>1800000</v>
      </c>
      <c r="J30" s="8">
        <f t="shared" si="9"/>
        <v>0</v>
      </c>
      <c r="K30" s="8">
        <f t="shared" si="10"/>
        <v>1000000</v>
      </c>
      <c r="L30" s="8">
        <f t="shared" si="11"/>
        <v>500000</v>
      </c>
      <c r="M30" s="8">
        <f t="shared" si="12"/>
        <v>3700000</v>
      </c>
      <c r="N30" s="8">
        <f t="shared" si="13"/>
        <v>0</v>
      </c>
      <c r="O30" s="8">
        <f t="shared" si="14"/>
        <v>4200000</v>
      </c>
      <c r="P30" s="8">
        <f t="shared" si="15"/>
        <v>0</v>
      </c>
      <c r="Q30" s="8">
        <v>0</v>
      </c>
      <c r="R30" s="8">
        <f t="shared" si="16"/>
        <v>160455288</v>
      </c>
      <c r="S30" s="8">
        <f t="shared" si="17"/>
        <v>0</v>
      </c>
      <c r="T30" s="8">
        <f t="shared" si="18"/>
        <v>0</v>
      </c>
      <c r="U30" s="8">
        <f t="shared" si="19"/>
        <v>0</v>
      </c>
      <c r="V30" s="8">
        <f t="shared" si="20"/>
        <v>0</v>
      </c>
      <c r="W30" s="8">
        <f t="shared" si="21"/>
        <v>254655288</v>
      </c>
    </row>
    <row r="31" spans="1:107" ht="13.5" x14ac:dyDescent="0.25">
      <c r="A31" s="7" t="s">
        <v>310</v>
      </c>
      <c r="B31" s="8" t="s">
        <v>311</v>
      </c>
      <c r="C31" s="8">
        <f t="shared" si="3"/>
        <v>44607524.399999999</v>
      </c>
      <c r="D31" s="8">
        <v>0</v>
      </c>
      <c r="E31" s="8">
        <f t="shared" si="4"/>
        <v>0</v>
      </c>
      <c r="F31" s="8">
        <f t="shared" si="5"/>
        <v>10000000</v>
      </c>
      <c r="G31" s="8">
        <f t="shared" si="6"/>
        <v>800000</v>
      </c>
      <c r="H31" s="8">
        <f t="shared" si="7"/>
        <v>3600000</v>
      </c>
      <c r="I31" s="8">
        <f t="shared" si="8"/>
        <v>14000000</v>
      </c>
      <c r="J31" s="8">
        <f t="shared" si="9"/>
        <v>0</v>
      </c>
      <c r="K31" s="8">
        <f t="shared" si="10"/>
        <v>1000000</v>
      </c>
      <c r="L31" s="8">
        <f t="shared" si="11"/>
        <v>0</v>
      </c>
      <c r="M31" s="8">
        <f t="shared" si="12"/>
        <v>5500000</v>
      </c>
      <c r="N31" s="8">
        <f t="shared" si="13"/>
        <v>0</v>
      </c>
      <c r="O31" s="8">
        <f t="shared" si="14"/>
        <v>100000</v>
      </c>
      <c r="P31" s="8">
        <f t="shared" si="15"/>
        <v>0</v>
      </c>
      <c r="Q31" s="8">
        <v>0</v>
      </c>
      <c r="R31" s="8">
        <f t="shared" si="16"/>
        <v>103219996</v>
      </c>
      <c r="S31" s="8">
        <f t="shared" si="17"/>
        <v>70000000</v>
      </c>
      <c r="T31" s="8">
        <f t="shared" si="18"/>
        <v>84219996</v>
      </c>
      <c r="U31" s="8">
        <f t="shared" si="19"/>
        <v>3000000</v>
      </c>
      <c r="V31" s="8">
        <f t="shared" si="20"/>
        <v>0</v>
      </c>
      <c r="W31" s="8">
        <f t="shared" si="21"/>
        <v>340047516.39999998</v>
      </c>
    </row>
    <row r="32" spans="1:107" ht="13.5" x14ac:dyDescent="0.25">
      <c r="A32" s="7" t="s">
        <v>392</v>
      </c>
      <c r="B32" s="8" t="s">
        <v>309</v>
      </c>
      <c r="C32" s="8">
        <f t="shared" si="3"/>
        <v>36525000</v>
      </c>
      <c r="D32" s="8">
        <v>0</v>
      </c>
      <c r="E32" s="8">
        <f t="shared" si="4"/>
        <v>0</v>
      </c>
      <c r="F32" s="8">
        <f t="shared" si="5"/>
        <v>0</v>
      </c>
      <c r="G32" s="8">
        <f t="shared" si="6"/>
        <v>0</v>
      </c>
      <c r="H32" s="8">
        <f t="shared" si="7"/>
        <v>0</v>
      </c>
      <c r="I32" s="8">
        <f t="shared" si="8"/>
        <v>4000000</v>
      </c>
      <c r="J32" s="8">
        <f t="shared" si="9"/>
        <v>0</v>
      </c>
      <c r="K32" s="8">
        <f t="shared" si="10"/>
        <v>0</v>
      </c>
      <c r="L32" s="8">
        <f t="shared" si="11"/>
        <v>0</v>
      </c>
      <c r="M32" s="8">
        <f t="shared" si="12"/>
        <v>0</v>
      </c>
      <c r="N32" s="8">
        <f t="shared" si="13"/>
        <v>0</v>
      </c>
      <c r="O32" s="8">
        <f t="shared" si="14"/>
        <v>0</v>
      </c>
      <c r="P32" s="8">
        <f t="shared" si="15"/>
        <v>0</v>
      </c>
      <c r="R32" s="8">
        <f t="shared" si="16"/>
        <v>0</v>
      </c>
      <c r="S32" s="8">
        <f t="shared" si="17"/>
        <v>0</v>
      </c>
      <c r="T32" s="8">
        <f t="shared" si="18"/>
        <v>0</v>
      </c>
      <c r="U32" s="8">
        <f t="shared" si="19"/>
        <v>0</v>
      </c>
      <c r="V32" s="8">
        <f t="shared" si="20"/>
        <v>0</v>
      </c>
      <c r="W32" s="8">
        <f t="shared" si="21"/>
        <v>40525000</v>
      </c>
    </row>
    <row r="33" spans="1:23" ht="13.5" x14ac:dyDescent="0.25">
      <c r="A33" s="7" t="s">
        <v>83</v>
      </c>
      <c r="C33" s="7">
        <f>SUM(C21:C32)</f>
        <v>337883617.39999998</v>
      </c>
      <c r="D33" s="7">
        <f>SUM(D21:D32)</f>
        <v>191568125</v>
      </c>
      <c r="E33" s="7">
        <f t="shared" ref="E33:Q33" si="22">SUM(E21:E31)</f>
        <v>8780958</v>
      </c>
      <c r="F33" s="7">
        <f t="shared" si="22"/>
        <v>75100000</v>
      </c>
      <c r="G33" s="7">
        <f t="shared" si="6"/>
        <v>7800000</v>
      </c>
      <c r="H33" s="7">
        <f>T17+U17+V17+W17+X17+Y17+Z17+AA17+AB17+AC17</f>
        <v>412850000</v>
      </c>
      <c r="I33" s="7">
        <f t="shared" si="22"/>
        <v>70226670</v>
      </c>
      <c r="J33" s="7">
        <f t="shared" si="22"/>
        <v>21145900</v>
      </c>
      <c r="K33" s="7">
        <f t="shared" si="22"/>
        <v>73540000</v>
      </c>
      <c r="L33" s="7">
        <f t="shared" si="22"/>
        <v>73400000</v>
      </c>
      <c r="M33" s="7">
        <f t="shared" si="22"/>
        <v>53800000</v>
      </c>
      <c r="N33" s="7">
        <f t="shared" si="22"/>
        <v>8000000</v>
      </c>
      <c r="O33" s="7">
        <f t="shared" si="22"/>
        <v>72400000</v>
      </c>
      <c r="P33" s="7">
        <f t="shared" si="22"/>
        <v>148000000</v>
      </c>
      <c r="Q33" s="7">
        <f t="shared" si="22"/>
        <v>0</v>
      </c>
      <c r="R33" s="7">
        <f t="shared" si="16"/>
        <v>466517880</v>
      </c>
      <c r="S33" s="7">
        <f t="shared" si="17"/>
        <v>483252732</v>
      </c>
      <c r="T33" s="8">
        <f t="shared" si="18"/>
        <v>98793616</v>
      </c>
      <c r="U33" s="8">
        <f t="shared" si="19"/>
        <v>7000000</v>
      </c>
      <c r="V33" s="8">
        <f t="shared" si="20"/>
        <v>13408500</v>
      </c>
      <c r="W33" s="8">
        <f t="shared" si="21"/>
        <v>2623467998.4000001</v>
      </c>
    </row>
    <row r="35" spans="1:23" x14ac:dyDescent="0.25">
      <c r="J35" s="8">
        <v>23569087.129999999</v>
      </c>
      <c r="K35" s="8">
        <v>1787201.85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A4" sqref="A4"/>
    </sheetView>
  </sheetViews>
  <sheetFormatPr defaultRowHeight="12.75" x14ac:dyDescent="0.25"/>
  <cols>
    <col min="1" max="16384" width="9.140625" style="8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5E51-9B45-4F7F-8E91-6D2706B1A7E7}">
  <dimension ref="A1"/>
  <sheetViews>
    <sheetView workbookViewId="0">
      <selection activeCell="A4" sqref="A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zoomScale="80" zoomScaleNormal="80" workbookViewId="0">
      <selection activeCell="A4" sqref="A4"/>
    </sheetView>
  </sheetViews>
  <sheetFormatPr defaultRowHeight="12.75" x14ac:dyDescent="0.25"/>
  <cols>
    <col min="1" max="1" width="51.28515625" style="8" customWidth="1"/>
    <col min="2" max="2" width="6.85546875" style="25" customWidth="1"/>
    <col min="3" max="3" width="24.42578125" style="28" customWidth="1"/>
    <col min="4" max="4" width="26.140625" style="28" customWidth="1"/>
    <col min="5" max="16384" width="9.140625" style="8"/>
  </cols>
  <sheetData>
    <row r="1" spans="1:4" ht="20.100000000000001" customHeight="1" x14ac:dyDescent="0.25">
      <c r="A1" s="14" t="s">
        <v>0</v>
      </c>
      <c r="B1" s="14"/>
      <c r="C1" s="14"/>
      <c r="D1" s="14"/>
    </row>
    <row r="2" spans="1:4" ht="20.100000000000001" customHeight="1" x14ac:dyDescent="0.25">
      <c r="A2" s="14" t="s">
        <v>424</v>
      </c>
      <c r="B2" s="14"/>
      <c r="C2" s="14"/>
      <c r="D2" s="14"/>
    </row>
    <row r="3" spans="1:4" ht="20.100000000000001" customHeight="1" x14ac:dyDescent="0.25">
      <c r="A3" s="14" t="s">
        <v>1</v>
      </c>
      <c r="B3" s="14"/>
      <c r="C3" s="14"/>
      <c r="D3" s="14"/>
    </row>
    <row r="4" spans="1:4" s="7" customFormat="1" ht="28.5" customHeight="1" x14ac:dyDescent="0.25">
      <c r="B4" s="24" t="s">
        <v>21</v>
      </c>
      <c r="C4" s="27" t="s">
        <v>404</v>
      </c>
      <c r="D4" s="27" t="s">
        <v>412</v>
      </c>
    </row>
    <row r="5" spans="1:4" ht="20.100000000000001" customHeight="1" x14ac:dyDescent="0.25">
      <c r="A5" s="7" t="s">
        <v>2</v>
      </c>
    </row>
    <row r="6" spans="1:4" ht="20.100000000000001" customHeight="1" x14ac:dyDescent="0.25">
      <c r="A6" s="8" t="s">
        <v>55</v>
      </c>
      <c r="B6" s="25">
        <v>1</v>
      </c>
      <c r="C6" s="28">
        <f>'NOTES TO THE FINANCIAL STATEMEN'!C17</f>
        <v>1413332791.5599999</v>
      </c>
      <c r="D6" s="28">
        <v>1474763371</v>
      </c>
    </row>
    <row r="7" spans="1:4" ht="20.100000000000001" customHeight="1" x14ac:dyDescent="0.25">
      <c r="A7" s="8" t="s">
        <v>3</v>
      </c>
      <c r="B7" s="25">
        <v>2</v>
      </c>
      <c r="C7" s="28">
        <f>'NOTES TO THE FINANCIAL STATEMEN'!C44</f>
        <v>656595311.38999999</v>
      </c>
      <c r="D7" s="28">
        <v>470253321</v>
      </c>
    </row>
    <row r="8" spans="1:4" ht="20.100000000000001" customHeight="1" x14ac:dyDescent="0.25">
      <c r="A8" s="8" t="s">
        <v>4</v>
      </c>
      <c r="B8" s="25">
        <v>3</v>
      </c>
      <c r="C8" s="28">
        <f>'NOTES TO THE FINANCIAL STATEMEN'!C73</f>
        <v>25925558.57</v>
      </c>
      <c r="D8" s="28">
        <v>17833719</v>
      </c>
    </row>
    <row r="9" spans="1:4" ht="20.100000000000001" customHeight="1" x14ac:dyDescent="0.25">
      <c r="A9" s="8" t="s">
        <v>5</v>
      </c>
      <c r="B9" s="25">
        <v>4</v>
      </c>
      <c r="C9" s="28">
        <f>'NOTES TO THE FINANCIAL STATEMEN'!C96</f>
        <v>10842007.42</v>
      </c>
      <c r="D9" s="28">
        <v>5801619</v>
      </c>
    </row>
    <row r="10" spans="1:4" ht="20.100000000000001" customHeight="1" x14ac:dyDescent="0.25">
      <c r="A10" s="8" t="s">
        <v>6</v>
      </c>
      <c r="C10" s="28">
        <v>0</v>
      </c>
      <c r="D10" s="28">
        <v>0</v>
      </c>
    </row>
    <row r="11" spans="1:4" ht="20.100000000000001" customHeight="1" x14ac:dyDescent="0.25">
      <c r="A11" s="8" t="s">
        <v>7</v>
      </c>
      <c r="C11" s="28">
        <v>0</v>
      </c>
      <c r="D11" s="28">
        <v>0</v>
      </c>
    </row>
    <row r="12" spans="1:4" ht="20.100000000000001" customHeight="1" x14ac:dyDescent="0.25">
      <c r="A12" s="7" t="s">
        <v>8</v>
      </c>
      <c r="C12" s="27">
        <f>SUM(C6:C11)</f>
        <v>2106695668.9399998</v>
      </c>
      <c r="D12" s="27">
        <f>SUM(D6:D11)</f>
        <v>1968652030</v>
      </c>
    </row>
    <row r="13" spans="1:4" ht="20.100000000000001" customHeight="1" x14ac:dyDescent="0.25"/>
    <row r="14" spans="1:4" ht="20.100000000000001" customHeight="1" x14ac:dyDescent="0.25">
      <c r="A14" s="7" t="s">
        <v>9</v>
      </c>
    </row>
    <row r="15" spans="1:4" ht="20.100000000000001" customHeight="1" x14ac:dyDescent="0.25">
      <c r="A15" s="8" t="s">
        <v>10</v>
      </c>
      <c r="B15" s="25">
        <v>5</v>
      </c>
      <c r="C15" s="28">
        <f>'NOTES TO THE FINANCIAL STATEMEN'!C116</f>
        <v>585361733.01999998</v>
      </c>
      <c r="D15" s="28">
        <v>559483267</v>
      </c>
    </row>
    <row r="16" spans="1:4" ht="20.100000000000001" customHeight="1" x14ac:dyDescent="0.25">
      <c r="A16" s="8" t="s">
        <v>11</v>
      </c>
      <c r="B16" s="25">
        <v>6</v>
      </c>
      <c r="C16" s="28">
        <f>'NOTES TO THE FINANCIAL STATEMEN'!C128</f>
        <v>407465538.61000001</v>
      </c>
      <c r="D16" s="28">
        <v>228480879</v>
      </c>
    </row>
    <row r="17" spans="1:4" ht="20.100000000000001" customHeight="1" x14ac:dyDescent="0.25">
      <c r="A17" s="8" t="s">
        <v>12</v>
      </c>
      <c r="B17" s="25">
        <v>7</v>
      </c>
      <c r="C17" s="28">
        <f>'NOTES TO THE FINANCIAL STATEMEN'!C164</f>
        <v>967435150.64999962</v>
      </c>
      <c r="D17" s="28">
        <v>899390590</v>
      </c>
    </row>
    <row r="18" spans="1:4" ht="20.100000000000001" customHeight="1" x14ac:dyDescent="0.25">
      <c r="A18" s="8" t="s">
        <v>13</v>
      </c>
      <c r="B18" s="25">
        <v>8</v>
      </c>
      <c r="C18" s="28">
        <f>'NOTES TO THE FINANCIAL STATEMEN'!L189</f>
        <v>119777548.77</v>
      </c>
      <c r="D18" s="28">
        <v>133619786</v>
      </c>
    </row>
    <row r="19" spans="1:4" ht="20.100000000000001" customHeight="1" x14ac:dyDescent="0.25">
      <c r="A19" s="8" t="s">
        <v>14</v>
      </c>
      <c r="C19" s="28">
        <v>0</v>
      </c>
      <c r="D19" s="28">
        <v>0</v>
      </c>
    </row>
    <row r="20" spans="1:4" ht="20.100000000000001" customHeight="1" x14ac:dyDescent="0.25">
      <c r="A20" s="7" t="s">
        <v>15</v>
      </c>
      <c r="C20" s="27">
        <v>2080039972</v>
      </c>
      <c r="D20" s="27">
        <f>SUM(D15:D19)</f>
        <v>1820974522</v>
      </c>
    </row>
    <row r="21" spans="1:4" ht="20.100000000000001" customHeight="1" x14ac:dyDescent="0.25"/>
    <row r="22" spans="1:4" ht="20.100000000000001" customHeight="1" x14ac:dyDescent="0.25">
      <c r="A22" s="8" t="s">
        <v>16</v>
      </c>
      <c r="C22" s="28">
        <f>C12-C20</f>
        <v>26655696.939999819</v>
      </c>
      <c r="D22" s="28">
        <f>D12-D20</f>
        <v>147677508</v>
      </c>
    </row>
    <row r="23" spans="1:4" ht="20.100000000000001" customHeight="1" x14ac:dyDescent="0.25">
      <c r="A23" s="8" t="s">
        <v>17</v>
      </c>
      <c r="B23" s="25">
        <v>9</v>
      </c>
      <c r="C23" s="28">
        <f>'NOTES TO THE FINANCIAL STATEMEN'!C211</f>
        <v>754102.27</v>
      </c>
      <c r="D23" s="28">
        <v>14323546</v>
      </c>
    </row>
    <row r="24" spans="1:4" ht="20.100000000000001" customHeight="1" x14ac:dyDescent="0.25">
      <c r="A24" s="7" t="s">
        <v>20</v>
      </c>
      <c r="C24" s="27">
        <f>C22-C23</f>
        <v>25901594.669999819</v>
      </c>
      <c r="D24" s="27">
        <f>D22-D23</f>
        <v>133353962</v>
      </c>
    </row>
    <row r="25" spans="1:4" ht="20.100000000000001" customHeight="1" x14ac:dyDescent="0.25">
      <c r="A25" s="7" t="s">
        <v>18</v>
      </c>
      <c r="C25" s="27">
        <f>C24</f>
        <v>25901594.669999819</v>
      </c>
      <c r="D25" s="27">
        <f>D24</f>
        <v>133353962</v>
      </c>
    </row>
    <row r="26" spans="1:4" ht="20.100000000000001" customHeight="1" x14ac:dyDescent="0.25">
      <c r="A26" s="7" t="s">
        <v>19</v>
      </c>
      <c r="C26" s="27">
        <f>C25</f>
        <v>25901594.669999819</v>
      </c>
      <c r="D26" s="27">
        <f>D25</f>
        <v>133353962</v>
      </c>
    </row>
    <row r="27" spans="1:4" ht="20.100000000000001" customHeight="1" x14ac:dyDescent="0.25"/>
    <row r="28" spans="1:4" ht="20.100000000000001" customHeight="1" x14ac:dyDescent="0.25"/>
    <row r="29" spans="1:4" ht="20.100000000000001" customHeight="1" x14ac:dyDescent="0.25"/>
    <row r="30" spans="1:4" ht="20.100000000000001" customHeight="1" x14ac:dyDescent="0.25">
      <c r="A30" s="7" t="s">
        <v>388</v>
      </c>
    </row>
    <row r="31" spans="1:4" ht="20.100000000000001" customHeight="1" x14ac:dyDescent="0.25">
      <c r="A31" s="7" t="s">
        <v>51</v>
      </c>
    </row>
    <row r="32" spans="1:4" ht="20.100000000000001" customHeight="1" x14ac:dyDescent="0.25">
      <c r="A32" s="7" t="s">
        <v>22</v>
      </c>
    </row>
    <row r="33" spans="1:1" ht="20.100000000000001" customHeight="1" x14ac:dyDescent="0.25">
      <c r="A33" s="7" t="s">
        <v>23</v>
      </c>
    </row>
  </sheetData>
  <pageMargins left="0.31496062992125984" right="0" top="0.55118110236220474" bottom="0.15748031496062992" header="0.31496062992125984" footer="0.31496062992125984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topLeftCell="A23" workbookViewId="0">
      <selection activeCell="A4" sqref="A4"/>
    </sheetView>
  </sheetViews>
  <sheetFormatPr defaultRowHeight="12.75" x14ac:dyDescent="0.25"/>
  <cols>
    <col min="1" max="1" width="31" style="8" customWidth="1"/>
    <col min="2" max="2" width="9" style="25" bestFit="1" customWidth="1"/>
    <col min="3" max="3" width="16.140625" style="22" bestFit="1" customWidth="1"/>
    <col min="4" max="4" width="19.140625" style="22" bestFit="1" customWidth="1"/>
    <col min="5" max="5" width="16" style="22" bestFit="1" customWidth="1"/>
    <col min="6" max="6" width="19.140625" style="22" bestFit="1" customWidth="1"/>
    <col min="7" max="7" width="13.85546875" style="8" bestFit="1" customWidth="1"/>
    <col min="8" max="16384" width="9.140625" style="8"/>
  </cols>
  <sheetData>
    <row r="1" spans="1:6" ht="13.5" x14ac:dyDescent="0.25">
      <c r="A1" s="14" t="s">
        <v>0</v>
      </c>
      <c r="B1" s="14"/>
      <c r="C1" s="14"/>
      <c r="D1" s="14"/>
      <c r="E1" s="14"/>
      <c r="F1" s="14"/>
    </row>
    <row r="2" spans="1:6" ht="13.5" x14ac:dyDescent="0.25">
      <c r="A2" s="14" t="s">
        <v>419</v>
      </c>
      <c r="B2" s="14"/>
      <c r="C2" s="14"/>
      <c r="D2" s="14"/>
      <c r="E2" s="14"/>
      <c r="F2" s="14"/>
    </row>
    <row r="3" spans="1:6" ht="13.5" x14ac:dyDescent="0.25">
      <c r="A3" s="14" t="s">
        <v>24</v>
      </c>
      <c r="B3" s="14"/>
      <c r="C3" s="14"/>
      <c r="D3" s="14"/>
      <c r="E3" s="14"/>
      <c r="F3" s="14"/>
    </row>
    <row r="4" spans="1:6" ht="13.5" x14ac:dyDescent="0.25">
      <c r="A4" s="7" t="s">
        <v>25</v>
      </c>
      <c r="B4" s="24" t="s">
        <v>21</v>
      </c>
      <c r="C4" s="29" t="s">
        <v>404</v>
      </c>
      <c r="D4" s="29"/>
      <c r="E4" s="29" t="s">
        <v>412</v>
      </c>
      <c r="F4" s="29"/>
    </row>
    <row r="5" spans="1:6" ht="13.5" x14ac:dyDescent="0.25">
      <c r="A5" s="7" t="s">
        <v>26</v>
      </c>
    </row>
    <row r="6" spans="1:6" x14ac:dyDescent="0.25">
      <c r="A6" s="8" t="s">
        <v>27</v>
      </c>
      <c r="B6" s="25">
        <v>10</v>
      </c>
      <c r="C6" s="22">
        <f>'NOTES TO THE FINANCIAL STATEMEN'!C222:D222</f>
        <v>1681963.26</v>
      </c>
      <c r="E6" s="22">
        <v>29350844</v>
      </c>
    </row>
    <row r="7" spans="1:6" x14ac:dyDescent="0.25">
      <c r="A7" s="8" t="s">
        <v>28</v>
      </c>
      <c r="C7" s="22">
        <v>0</v>
      </c>
      <c r="E7" s="22">
        <v>0</v>
      </c>
    </row>
    <row r="8" spans="1:6" x14ac:dyDescent="0.25">
      <c r="A8" s="8" t="s">
        <v>29</v>
      </c>
      <c r="B8" s="25">
        <v>11</v>
      </c>
      <c r="C8" s="22">
        <v>2300000</v>
      </c>
      <c r="E8" s="22">
        <v>0</v>
      </c>
    </row>
    <row r="9" spans="1:6" ht="13.5" x14ac:dyDescent="0.25">
      <c r="A9" s="7" t="s">
        <v>30</v>
      </c>
      <c r="D9" s="21">
        <f>C6+C7+C8</f>
        <v>3981963.26</v>
      </c>
      <c r="E9" s="21"/>
      <c r="F9" s="21">
        <f>E6+E7+E8</f>
        <v>29350844</v>
      </c>
    </row>
    <row r="11" spans="1:6" ht="13.5" x14ac:dyDescent="0.25">
      <c r="A11" s="7" t="s">
        <v>31</v>
      </c>
    </row>
    <row r="12" spans="1:6" x14ac:dyDescent="0.25">
      <c r="A12" s="8" t="s">
        <v>32</v>
      </c>
      <c r="C12" s="22">
        <v>0</v>
      </c>
      <c r="E12" s="22">
        <v>0</v>
      </c>
    </row>
    <row r="13" spans="1:6" x14ac:dyDescent="0.25">
      <c r="A13" s="8" t="s">
        <v>33</v>
      </c>
      <c r="C13" s="22">
        <v>0</v>
      </c>
      <c r="E13" s="22">
        <v>0</v>
      </c>
    </row>
    <row r="14" spans="1:6" x14ac:dyDescent="0.25">
      <c r="A14" s="8" t="s">
        <v>34</v>
      </c>
      <c r="B14" s="25">
        <v>8</v>
      </c>
      <c r="C14" s="22">
        <v>1580628787</v>
      </c>
      <c r="E14" s="22">
        <v>1635152979</v>
      </c>
    </row>
    <row r="15" spans="1:6" x14ac:dyDescent="0.25">
      <c r="A15" s="8" t="s">
        <v>35</v>
      </c>
      <c r="C15" s="22">
        <v>0</v>
      </c>
      <c r="E15" s="22">
        <v>0</v>
      </c>
    </row>
    <row r="16" spans="1:6" ht="13.5" x14ac:dyDescent="0.25">
      <c r="A16" s="7" t="s">
        <v>36</v>
      </c>
      <c r="B16" s="24"/>
      <c r="C16" s="21"/>
      <c r="D16" s="21">
        <f>C12+C13+C14+C15</f>
        <v>1580628787</v>
      </c>
      <c r="E16" s="21"/>
      <c r="F16" s="21">
        <f>E12+E13+E14+E15</f>
        <v>1635152979</v>
      </c>
    </row>
    <row r="18" spans="1:6" ht="13.5" x14ac:dyDescent="0.25">
      <c r="A18" s="7" t="s">
        <v>37</v>
      </c>
      <c r="D18" s="21">
        <f>D9+D16</f>
        <v>1584610750.26</v>
      </c>
      <c r="E18" s="21"/>
      <c r="F18" s="21">
        <f>F9+F16</f>
        <v>1664503823</v>
      </c>
    </row>
    <row r="20" spans="1:6" ht="13.5" x14ac:dyDescent="0.25">
      <c r="A20" s="7" t="s">
        <v>38</v>
      </c>
    </row>
    <row r="21" spans="1:6" ht="13.5" x14ac:dyDescent="0.25">
      <c r="A21" s="7" t="s">
        <v>39</v>
      </c>
    </row>
    <row r="22" spans="1:6" x14ac:dyDescent="0.25">
      <c r="A22" s="8" t="s">
        <v>395</v>
      </c>
      <c r="B22" s="25">
        <v>12</v>
      </c>
      <c r="C22" s="22">
        <v>2906701324</v>
      </c>
      <c r="E22" s="22">
        <v>2452447056</v>
      </c>
    </row>
    <row r="23" spans="1:6" x14ac:dyDescent="0.25">
      <c r="A23" s="8" t="s">
        <v>40</v>
      </c>
      <c r="B23" s="25">
        <v>13</v>
      </c>
      <c r="C23" s="22">
        <v>41261026.020000003</v>
      </c>
      <c r="E23" s="22">
        <v>42428217</v>
      </c>
    </row>
    <row r="24" spans="1:6" ht="13.5" x14ac:dyDescent="0.25">
      <c r="A24" s="7" t="s">
        <v>41</v>
      </c>
      <c r="B24" s="24"/>
      <c r="C24" s="21"/>
      <c r="D24" s="21">
        <f>C22+C23</f>
        <v>2947962350.02</v>
      </c>
      <c r="E24" s="21"/>
      <c r="F24" s="21">
        <f>E22+E23</f>
        <v>2494875273</v>
      </c>
    </row>
    <row r="26" spans="1:6" x14ac:dyDescent="0.25">
      <c r="A26" s="8" t="s">
        <v>42</v>
      </c>
    </row>
    <row r="27" spans="1:6" x14ac:dyDescent="0.25">
      <c r="A27" s="8" t="s">
        <v>43</v>
      </c>
      <c r="C27" s="22">
        <v>0</v>
      </c>
      <c r="E27" s="22">
        <v>0</v>
      </c>
    </row>
    <row r="28" spans="1:6" ht="13.5" x14ac:dyDescent="0.25">
      <c r="A28" s="7" t="s">
        <v>44</v>
      </c>
      <c r="B28" s="24"/>
      <c r="C28" s="21"/>
      <c r="D28" s="21">
        <f>C27</f>
        <v>0</v>
      </c>
      <c r="E28" s="21"/>
      <c r="F28" s="21">
        <f>E27</f>
        <v>0</v>
      </c>
    </row>
    <row r="30" spans="1:6" ht="13.5" x14ac:dyDescent="0.25">
      <c r="A30" s="7" t="s">
        <v>45</v>
      </c>
      <c r="D30" s="21">
        <f>D24+D28</f>
        <v>2947962350.02</v>
      </c>
      <c r="F30" s="21">
        <f>F24+F28</f>
        <v>2494875273</v>
      </c>
    </row>
    <row r="32" spans="1:6" ht="13.5" x14ac:dyDescent="0.25">
      <c r="A32" s="7" t="s">
        <v>46</v>
      </c>
      <c r="D32" s="21">
        <f>D18-D30</f>
        <v>-1363351599.76</v>
      </c>
      <c r="E32" s="21"/>
      <c r="F32" s="21">
        <f>F18-F30</f>
        <v>-830371450</v>
      </c>
    </row>
    <row r="34" spans="1:7" ht="13.5" x14ac:dyDescent="0.25">
      <c r="A34" s="7" t="s">
        <v>47</v>
      </c>
    </row>
    <row r="35" spans="1:7" x14ac:dyDescent="0.25">
      <c r="A35" s="8" t="s">
        <v>48</v>
      </c>
      <c r="B35" s="25">
        <v>14</v>
      </c>
      <c r="C35" s="22">
        <v>-1389253195</v>
      </c>
      <c r="E35" s="22">
        <v>-961435412</v>
      </c>
      <c r="G35" s="17"/>
    </row>
    <row r="36" spans="1:7" x14ac:dyDescent="0.25">
      <c r="A36" s="8" t="s">
        <v>49</v>
      </c>
      <c r="C36" s="22">
        <f>'FINANCIAL PERFORMANCE'!C26</f>
        <v>25901594.669999819</v>
      </c>
      <c r="E36" s="22">
        <v>133353962</v>
      </c>
    </row>
    <row r="37" spans="1:7" ht="13.5" x14ac:dyDescent="0.25">
      <c r="A37" s="7" t="s">
        <v>50</v>
      </c>
      <c r="B37" s="24"/>
      <c r="C37" s="21"/>
      <c r="D37" s="21">
        <f>C35+C36</f>
        <v>-1363351600.3300002</v>
      </c>
      <c r="E37" s="21"/>
      <c r="F37" s="21">
        <v>-828071450</v>
      </c>
    </row>
    <row r="41" spans="1:7" ht="13.5" x14ac:dyDescent="0.25">
      <c r="A41" s="7" t="s">
        <v>388</v>
      </c>
    </row>
    <row r="42" spans="1:7" ht="13.5" x14ac:dyDescent="0.25">
      <c r="A42" s="7" t="s">
        <v>51</v>
      </c>
    </row>
    <row r="43" spans="1:7" ht="13.5" x14ac:dyDescent="0.25">
      <c r="A43" s="7" t="s">
        <v>22</v>
      </c>
    </row>
    <row r="44" spans="1:7" ht="13.5" x14ac:dyDescent="0.25">
      <c r="A44" s="7" t="s">
        <v>23</v>
      </c>
    </row>
  </sheetData>
  <pageMargins left="0.11811023622047245" right="0" top="0.51181102362204722" bottom="0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25"/>
  <sheetViews>
    <sheetView topLeftCell="A4" workbookViewId="0">
      <selection activeCell="A4" sqref="A4"/>
    </sheetView>
  </sheetViews>
  <sheetFormatPr defaultRowHeight="12.75" x14ac:dyDescent="0.25"/>
  <cols>
    <col min="1" max="1" width="40.5703125" style="8" customWidth="1"/>
    <col min="2" max="2" width="19.28515625" style="8" bestFit="1" customWidth="1"/>
    <col min="3" max="3" width="15.85546875" style="8" bestFit="1" customWidth="1"/>
    <col min="4" max="4" width="19.28515625" style="8" bestFit="1" customWidth="1"/>
    <col min="5" max="6" width="9.140625" style="8"/>
    <col min="7" max="7" width="18.5703125" style="8" customWidth="1"/>
    <col min="8" max="16384" width="9.140625" style="8"/>
  </cols>
  <sheetData>
    <row r="2" spans="1:4" ht="13.5" x14ac:dyDescent="0.25">
      <c r="A2" s="14" t="s">
        <v>0</v>
      </c>
      <c r="B2" s="14"/>
      <c r="C2" s="14"/>
      <c r="D2" s="14"/>
    </row>
    <row r="3" spans="1:4" ht="13.5" x14ac:dyDescent="0.25">
      <c r="A3" s="14" t="s">
        <v>419</v>
      </c>
      <c r="B3" s="14"/>
      <c r="C3" s="14"/>
      <c r="D3" s="14"/>
    </row>
    <row r="4" spans="1:4" ht="13.5" x14ac:dyDescent="0.25">
      <c r="A4" s="14" t="s">
        <v>76</v>
      </c>
      <c r="B4" s="14"/>
      <c r="C4" s="14"/>
      <c r="D4" s="14"/>
    </row>
    <row r="6" spans="1:4" ht="31.5" customHeight="1" x14ac:dyDescent="0.25">
      <c r="A6" s="7" t="s">
        <v>53</v>
      </c>
      <c r="B6" s="14" t="s">
        <v>81</v>
      </c>
      <c r="C6" s="16" t="s">
        <v>82</v>
      </c>
      <c r="D6" s="14" t="s">
        <v>83</v>
      </c>
    </row>
    <row r="7" spans="1:4" ht="20.100000000000001" customHeight="1" x14ac:dyDescent="0.25">
      <c r="A7" s="8" t="s">
        <v>387</v>
      </c>
      <c r="B7" s="22">
        <v>-961435412</v>
      </c>
      <c r="C7" s="22">
        <v>133353962</v>
      </c>
      <c r="D7" s="22">
        <v>-828071450</v>
      </c>
    </row>
    <row r="8" spans="1:4" ht="20.100000000000001" customHeight="1" x14ac:dyDescent="0.25">
      <c r="A8" s="8" t="s">
        <v>77</v>
      </c>
      <c r="B8" s="22">
        <v>0</v>
      </c>
      <c r="C8" s="22">
        <v>0</v>
      </c>
      <c r="D8" s="22">
        <v>0</v>
      </c>
    </row>
    <row r="9" spans="1:4" ht="20.100000000000001" customHeight="1" x14ac:dyDescent="0.25">
      <c r="A9" s="8" t="s">
        <v>78</v>
      </c>
      <c r="B9" s="22">
        <v>0</v>
      </c>
      <c r="C9" s="22">
        <v>0</v>
      </c>
      <c r="D9" s="22">
        <v>0</v>
      </c>
    </row>
    <row r="10" spans="1:4" ht="20.100000000000001" customHeight="1" x14ac:dyDescent="0.25">
      <c r="A10" s="8" t="s">
        <v>79</v>
      </c>
      <c r="B10" s="22">
        <v>0</v>
      </c>
      <c r="C10" s="22">
        <v>0</v>
      </c>
      <c r="D10" s="22">
        <v>0</v>
      </c>
    </row>
    <row r="11" spans="1:4" ht="20.100000000000001" customHeight="1" x14ac:dyDescent="0.25">
      <c r="A11" s="8" t="s">
        <v>390</v>
      </c>
      <c r="B11" s="22">
        <v>0</v>
      </c>
      <c r="C11" s="22">
        <v>0</v>
      </c>
      <c r="D11" s="22">
        <v>0</v>
      </c>
    </row>
    <row r="12" spans="1:4" ht="20.100000000000001" customHeight="1" x14ac:dyDescent="0.25">
      <c r="A12" s="8" t="s">
        <v>77</v>
      </c>
      <c r="B12" s="22">
        <v>0</v>
      </c>
      <c r="C12" s="22">
        <v>0</v>
      </c>
      <c r="D12" s="22">
        <v>0</v>
      </c>
    </row>
    <row r="13" spans="1:4" ht="20.100000000000001" customHeight="1" x14ac:dyDescent="0.25">
      <c r="A13" s="8" t="s">
        <v>78</v>
      </c>
      <c r="B13" s="22">
        <v>0</v>
      </c>
      <c r="C13" s="22">
        <v>0</v>
      </c>
      <c r="D13" s="22">
        <v>0</v>
      </c>
    </row>
    <row r="14" spans="1:4" ht="20.100000000000001" customHeight="1" x14ac:dyDescent="0.25">
      <c r="A14" s="8" t="s">
        <v>80</v>
      </c>
      <c r="B14" s="22">
        <v>0</v>
      </c>
      <c r="C14" s="22">
        <f>'FINANCIAL PERFORMANCE'!C26</f>
        <v>25901594.669999819</v>
      </c>
      <c r="D14" s="22">
        <f>SUM(C14)</f>
        <v>25901594.669999819</v>
      </c>
    </row>
    <row r="15" spans="1:4" ht="20.100000000000001" customHeight="1" x14ac:dyDescent="0.25">
      <c r="A15" s="8" t="s">
        <v>252</v>
      </c>
      <c r="B15" s="22">
        <f>'FINANCIAL POSITION'!C35</f>
        <v>-1389253195</v>
      </c>
      <c r="C15" s="22">
        <v>0</v>
      </c>
      <c r="D15" s="22">
        <f>B15</f>
        <v>-1389253195</v>
      </c>
    </row>
    <row r="16" spans="1:4" ht="20.100000000000001" customHeight="1" x14ac:dyDescent="0.25">
      <c r="A16" s="7" t="s">
        <v>436</v>
      </c>
      <c r="B16" s="21">
        <f>B15</f>
        <v>-1389253195</v>
      </c>
      <c r="C16" s="21">
        <f>C14</f>
        <v>25901594.669999819</v>
      </c>
      <c r="D16" s="21">
        <f>SUM(B16:C16)</f>
        <v>-1363351600.3300002</v>
      </c>
    </row>
    <row r="22" spans="1:1" ht="13.5" x14ac:dyDescent="0.25">
      <c r="A22" s="7" t="s">
        <v>388</v>
      </c>
    </row>
    <row r="23" spans="1:1" ht="13.5" x14ac:dyDescent="0.25">
      <c r="A23" s="7" t="s">
        <v>51</v>
      </c>
    </row>
    <row r="24" spans="1:1" ht="13.5" x14ac:dyDescent="0.25">
      <c r="A24" s="7" t="s">
        <v>22</v>
      </c>
    </row>
    <row r="25" spans="1:1" ht="13.5" x14ac:dyDescent="0.25">
      <c r="A25" s="7" t="s">
        <v>23</v>
      </c>
    </row>
  </sheetData>
  <pageMargins left="0.55118110236220474" right="3.937007874015748E-2" top="0.9448818897637796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8"/>
  <sheetViews>
    <sheetView topLeftCell="A38" workbookViewId="0">
      <selection activeCell="A4" sqref="A4"/>
    </sheetView>
  </sheetViews>
  <sheetFormatPr defaultRowHeight="12.75" x14ac:dyDescent="0.25"/>
  <cols>
    <col min="1" max="1" width="49" style="8" bestFit="1" customWidth="1"/>
    <col min="2" max="2" width="9" style="22" bestFit="1" customWidth="1"/>
    <col min="3" max="3" width="19.140625" style="22" bestFit="1" customWidth="1"/>
    <col min="4" max="4" width="19.5703125" style="22" bestFit="1" customWidth="1"/>
    <col min="5" max="16384" width="9.140625" style="8"/>
  </cols>
  <sheetData>
    <row r="1" spans="1:4" ht="18" customHeight="1" x14ac:dyDescent="0.25">
      <c r="A1" s="14" t="s">
        <v>0</v>
      </c>
      <c r="B1" s="14"/>
      <c r="C1" s="14"/>
      <c r="D1" s="14"/>
    </row>
    <row r="2" spans="1:4" ht="18" customHeight="1" x14ac:dyDescent="0.25">
      <c r="A2" s="14" t="s">
        <v>419</v>
      </c>
      <c r="B2" s="14"/>
      <c r="C2" s="14"/>
      <c r="D2" s="14"/>
    </row>
    <row r="3" spans="1:4" ht="18" customHeight="1" x14ac:dyDescent="0.25">
      <c r="A3" s="14" t="s">
        <v>52</v>
      </c>
      <c r="B3" s="14"/>
      <c r="C3" s="14"/>
      <c r="D3" s="14"/>
    </row>
    <row r="4" spans="1:4" ht="28.5" customHeight="1" x14ac:dyDescent="0.25">
      <c r="A4" s="7" t="s">
        <v>53</v>
      </c>
      <c r="B4" s="21" t="s">
        <v>21</v>
      </c>
      <c r="C4" s="26" t="s">
        <v>404</v>
      </c>
      <c r="D4" s="26" t="s">
        <v>412</v>
      </c>
    </row>
    <row r="5" spans="1:4" ht="18" customHeight="1" x14ac:dyDescent="0.25">
      <c r="A5" s="7" t="s">
        <v>54</v>
      </c>
      <c r="B5" s="23"/>
      <c r="C5" s="23"/>
    </row>
    <row r="6" spans="1:4" ht="18" customHeight="1" x14ac:dyDescent="0.25">
      <c r="A6" s="7" t="s">
        <v>75</v>
      </c>
      <c r="B6" s="23"/>
      <c r="C6" s="23"/>
    </row>
    <row r="7" spans="1:4" ht="18" customHeight="1" x14ac:dyDescent="0.25">
      <c r="A7" s="8" t="s">
        <v>55</v>
      </c>
      <c r="B7" s="23">
        <v>1</v>
      </c>
      <c r="C7" s="22">
        <v>1413332791.5599999</v>
      </c>
      <c r="D7" s="22">
        <v>1474763371</v>
      </c>
    </row>
    <row r="8" spans="1:4" ht="18" customHeight="1" x14ac:dyDescent="0.25">
      <c r="A8" s="8" t="s">
        <v>3</v>
      </c>
      <c r="B8" s="23">
        <v>2</v>
      </c>
      <c r="C8" s="22">
        <v>656595311.38999999</v>
      </c>
      <c r="D8" s="22">
        <v>470263321</v>
      </c>
    </row>
    <row r="9" spans="1:4" ht="18" customHeight="1" x14ac:dyDescent="0.25">
      <c r="A9" s="8" t="s">
        <v>4</v>
      </c>
      <c r="B9" s="23">
        <v>3</v>
      </c>
      <c r="C9" s="22">
        <v>25925558.57</v>
      </c>
      <c r="D9" s="22">
        <v>17833719</v>
      </c>
    </row>
    <row r="10" spans="1:4" ht="18" customHeight="1" x14ac:dyDescent="0.25">
      <c r="A10" s="8" t="s">
        <v>5</v>
      </c>
      <c r="B10" s="23">
        <v>4</v>
      </c>
      <c r="C10" s="22">
        <v>10842007.42</v>
      </c>
      <c r="D10" s="22">
        <v>5801619</v>
      </c>
    </row>
    <row r="11" spans="1:4" ht="18" customHeight="1" x14ac:dyDescent="0.25">
      <c r="A11" s="8" t="s">
        <v>6</v>
      </c>
      <c r="B11" s="23"/>
      <c r="C11" s="22">
        <v>0</v>
      </c>
      <c r="D11" s="22">
        <v>0</v>
      </c>
    </row>
    <row r="12" spans="1:4" ht="18" customHeight="1" x14ac:dyDescent="0.25">
      <c r="A12" s="8" t="s">
        <v>7</v>
      </c>
      <c r="B12" s="23"/>
      <c r="C12" s="22">
        <v>0</v>
      </c>
      <c r="D12" s="22">
        <v>0</v>
      </c>
    </row>
    <row r="13" spans="1:4" ht="18" customHeight="1" x14ac:dyDescent="0.25">
      <c r="A13" s="7" t="s">
        <v>56</v>
      </c>
      <c r="B13" s="29"/>
      <c r="C13" s="21">
        <v>2106695668.9399998</v>
      </c>
      <c r="D13" s="21">
        <v>1968662030</v>
      </c>
    </row>
    <row r="14" spans="1:4" ht="18" customHeight="1" x14ac:dyDescent="0.25">
      <c r="B14" s="23"/>
    </row>
    <row r="15" spans="1:4" ht="18" customHeight="1" x14ac:dyDescent="0.25">
      <c r="A15" s="7" t="s">
        <v>57</v>
      </c>
      <c r="B15" s="23"/>
    </row>
    <row r="16" spans="1:4" ht="18" customHeight="1" x14ac:dyDescent="0.25">
      <c r="A16" s="8" t="s">
        <v>10</v>
      </c>
      <c r="B16" s="23">
        <v>5</v>
      </c>
      <c r="C16" s="22">
        <v>-241286138.55000001</v>
      </c>
      <c r="D16" s="22">
        <v>250951938</v>
      </c>
    </row>
    <row r="17" spans="1:5" ht="18" customHeight="1" x14ac:dyDescent="0.25">
      <c r="A17" s="8" t="s">
        <v>11</v>
      </c>
      <c r="B17" s="23">
        <v>6</v>
      </c>
      <c r="C17" s="22">
        <v>-201932009.90000001</v>
      </c>
      <c r="D17" s="22">
        <v>228480878</v>
      </c>
    </row>
    <row r="18" spans="1:5" ht="18" customHeight="1" x14ac:dyDescent="0.25">
      <c r="A18" s="8" t="s">
        <v>58</v>
      </c>
      <c r="B18" s="23">
        <v>7</v>
      </c>
      <c r="C18" s="22">
        <v>-967435150.64999998</v>
      </c>
      <c r="D18" s="22">
        <v>899390590</v>
      </c>
    </row>
    <row r="19" spans="1:5" ht="18" customHeight="1" x14ac:dyDescent="0.25">
      <c r="A19" s="8" t="s">
        <v>59</v>
      </c>
      <c r="B19" s="23">
        <v>10</v>
      </c>
      <c r="C19" s="22">
        <v>-754102.27</v>
      </c>
      <c r="D19" s="22">
        <v>14323546</v>
      </c>
    </row>
    <row r="20" spans="1:5" ht="18" customHeight="1" x14ac:dyDescent="0.25">
      <c r="A20" s="7" t="s">
        <v>60</v>
      </c>
      <c r="B20" s="29"/>
      <c r="C20" s="21">
        <v>-1411407402</v>
      </c>
      <c r="D20" s="21">
        <v>1393146952</v>
      </c>
    </row>
    <row r="21" spans="1:5" ht="18" customHeight="1" x14ac:dyDescent="0.25">
      <c r="A21" s="7" t="s">
        <v>61</v>
      </c>
      <c r="B21" s="29"/>
      <c r="C21" s="21">
        <v>695288267.56999993</v>
      </c>
      <c r="D21" s="21">
        <v>575515078</v>
      </c>
    </row>
    <row r="22" spans="1:5" ht="18" customHeight="1" x14ac:dyDescent="0.25">
      <c r="B22" s="23"/>
    </row>
    <row r="23" spans="1:5" ht="18" customHeight="1" x14ac:dyDescent="0.25">
      <c r="A23" s="7" t="s">
        <v>62</v>
      </c>
      <c r="B23" s="23"/>
    </row>
    <row r="24" spans="1:5" ht="18" customHeight="1" x14ac:dyDescent="0.25">
      <c r="A24" s="7" t="s">
        <v>63</v>
      </c>
      <c r="B24" s="23"/>
    </row>
    <row r="25" spans="1:5" ht="18" customHeight="1" x14ac:dyDescent="0.25">
      <c r="A25" s="8" t="s">
        <v>260</v>
      </c>
      <c r="B25" s="23">
        <v>15</v>
      </c>
      <c r="C25" s="22">
        <v>-714957147.79999995</v>
      </c>
      <c r="D25" s="22">
        <v>-555854485</v>
      </c>
    </row>
    <row r="26" spans="1:5" ht="18" customHeight="1" x14ac:dyDescent="0.25">
      <c r="A26" s="8" t="s">
        <v>64</v>
      </c>
      <c r="B26" s="23"/>
      <c r="C26" s="22">
        <v>0</v>
      </c>
      <c r="D26" s="22">
        <v>0</v>
      </c>
    </row>
    <row r="27" spans="1:5" ht="18" customHeight="1" x14ac:dyDescent="0.25">
      <c r="A27" s="8" t="s">
        <v>65</v>
      </c>
      <c r="B27" s="23"/>
      <c r="C27" s="22">
        <v>0</v>
      </c>
      <c r="D27" s="22">
        <v>0</v>
      </c>
    </row>
    <row r="28" spans="1:5" ht="18" customHeight="1" x14ac:dyDescent="0.25">
      <c r="A28" s="8" t="s">
        <v>66</v>
      </c>
      <c r="B28" s="23"/>
      <c r="C28" s="22">
        <v>0</v>
      </c>
      <c r="D28" s="22">
        <v>0</v>
      </c>
    </row>
    <row r="29" spans="1:5" ht="18" customHeight="1" x14ac:dyDescent="0.25">
      <c r="A29" s="8" t="s">
        <v>67</v>
      </c>
      <c r="B29" s="23"/>
      <c r="C29" s="22">
        <v>0</v>
      </c>
      <c r="D29" s="22">
        <v>0</v>
      </c>
    </row>
    <row r="30" spans="1:5" ht="18" customHeight="1" x14ac:dyDescent="0.25">
      <c r="A30" s="7" t="s">
        <v>68</v>
      </c>
      <c r="B30" s="29"/>
      <c r="C30" s="21">
        <v>-714957147.79999995</v>
      </c>
      <c r="D30" s="21">
        <v>-555854485</v>
      </c>
      <c r="E30" s="7"/>
    </row>
    <row r="31" spans="1:5" ht="18" customHeight="1" x14ac:dyDescent="0.25">
      <c r="B31" s="23"/>
    </row>
    <row r="32" spans="1:5" ht="18" customHeight="1" x14ac:dyDescent="0.25">
      <c r="A32" s="7" t="s">
        <v>69</v>
      </c>
      <c r="B32" s="23"/>
    </row>
    <row r="33" spans="1:4" ht="18" customHeight="1" x14ac:dyDescent="0.25">
      <c r="A33" s="8" t="s">
        <v>70</v>
      </c>
      <c r="B33" s="23"/>
      <c r="C33" s="22">
        <v>0</v>
      </c>
      <c r="D33" s="22">
        <v>0</v>
      </c>
    </row>
    <row r="34" spans="1:4" ht="18" customHeight="1" x14ac:dyDescent="0.25">
      <c r="A34" s="8" t="s">
        <v>71</v>
      </c>
      <c r="B34" s="23">
        <v>16</v>
      </c>
      <c r="C34" s="22">
        <v>-8000000</v>
      </c>
      <c r="D34" s="22">
        <v>0</v>
      </c>
    </row>
    <row r="35" spans="1:4" ht="18" customHeight="1" x14ac:dyDescent="0.25">
      <c r="A35" s="8" t="s">
        <v>72</v>
      </c>
      <c r="B35" s="23"/>
      <c r="C35" s="22">
        <v>0</v>
      </c>
      <c r="D35" s="22">
        <v>0</v>
      </c>
    </row>
    <row r="36" spans="1:4" ht="18" customHeight="1" x14ac:dyDescent="0.25">
      <c r="A36" s="7" t="s">
        <v>73</v>
      </c>
      <c r="B36" s="29"/>
      <c r="C36" s="21">
        <v>-8000000</v>
      </c>
      <c r="D36" s="21">
        <v>0</v>
      </c>
    </row>
    <row r="37" spans="1:4" ht="18" customHeight="1" x14ac:dyDescent="0.25">
      <c r="B37" s="23"/>
    </row>
    <row r="38" spans="1:4" ht="18" customHeight="1" x14ac:dyDescent="0.25">
      <c r="A38" s="7" t="s">
        <v>74</v>
      </c>
      <c r="B38" s="23"/>
      <c r="C38" s="21">
        <v>-27668880.230000019</v>
      </c>
      <c r="D38" s="21">
        <v>19660593</v>
      </c>
    </row>
    <row r="39" spans="1:4" ht="18" customHeight="1" x14ac:dyDescent="0.25">
      <c r="B39" s="23"/>
    </row>
    <row r="40" spans="1:4" ht="18" customHeight="1" x14ac:dyDescent="0.25">
      <c r="A40" s="7" t="s">
        <v>383</v>
      </c>
      <c r="B40" s="23"/>
      <c r="C40" s="21">
        <v>29350844</v>
      </c>
      <c r="D40" s="21">
        <v>1383818</v>
      </c>
    </row>
    <row r="41" spans="1:4" ht="18" customHeight="1" x14ac:dyDescent="0.25">
      <c r="A41" s="7" t="s">
        <v>384</v>
      </c>
      <c r="B41" s="23"/>
      <c r="C41" s="21">
        <v>1681963.26</v>
      </c>
      <c r="D41" s="21">
        <v>29350844</v>
      </c>
    </row>
    <row r="42" spans="1:4" ht="18" customHeight="1" x14ac:dyDescent="0.25"/>
    <row r="43" spans="1:4" ht="18" customHeight="1" x14ac:dyDescent="0.25"/>
    <row r="44" spans="1:4" ht="18" customHeight="1" x14ac:dyDescent="0.25"/>
    <row r="45" spans="1:4" ht="18" customHeight="1" x14ac:dyDescent="0.25">
      <c r="A45" s="7" t="s">
        <v>388</v>
      </c>
    </row>
    <row r="46" spans="1:4" ht="18" customHeight="1" x14ac:dyDescent="0.25">
      <c r="A46" s="7" t="s">
        <v>51</v>
      </c>
    </row>
    <row r="47" spans="1:4" ht="18" customHeight="1" x14ac:dyDescent="0.25">
      <c r="A47" s="7" t="s">
        <v>22</v>
      </c>
    </row>
    <row r="48" spans="1:4" ht="18" customHeight="1" x14ac:dyDescent="0.25">
      <c r="A48" s="7" t="s">
        <v>23</v>
      </c>
    </row>
  </sheetData>
  <pageMargins left="0.74803149606299213" right="3.937007874015748E-2" top="0" bottom="0" header="0.31496062992125984" footer="0.31496062992125984"/>
  <pageSetup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topLeftCell="A29" workbookViewId="0">
      <selection activeCell="A4" sqref="A4"/>
    </sheetView>
  </sheetViews>
  <sheetFormatPr defaultRowHeight="10.5" x14ac:dyDescent="0.25"/>
  <cols>
    <col min="1" max="1" width="47.5703125" style="1" customWidth="1"/>
    <col min="2" max="2" width="6.5703125" style="31" customWidth="1"/>
    <col min="3" max="3" width="15.85546875" style="1" bestFit="1" customWidth="1"/>
    <col min="4" max="4" width="16" style="1" bestFit="1" customWidth="1"/>
    <col min="5" max="5" width="16.5703125" style="1" bestFit="1" customWidth="1"/>
    <col min="6" max="6" width="16.28515625" style="1" customWidth="1"/>
    <col min="7" max="7" width="17.42578125" style="1" customWidth="1"/>
    <col min="8" max="8" width="9.140625" style="1"/>
    <col min="9" max="9" width="9.140625" style="1" customWidth="1"/>
    <col min="10" max="10" width="12.85546875" style="1" customWidth="1"/>
    <col min="11" max="11" width="14" style="1" customWidth="1"/>
    <col min="12" max="16384" width="9.140625" style="1"/>
  </cols>
  <sheetData>
    <row r="1" spans="1:7" ht="12" x14ac:dyDescent="0.25">
      <c r="A1" s="3" t="s">
        <v>0</v>
      </c>
      <c r="B1" s="3"/>
      <c r="C1" s="3"/>
      <c r="D1" s="3"/>
      <c r="E1" s="3"/>
      <c r="F1" s="3"/>
      <c r="G1" s="3"/>
    </row>
    <row r="2" spans="1:7" ht="12" x14ac:dyDescent="0.25">
      <c r="A2" s="3" t="s">
        <v>419</v>
      </c>
      <c r="B2" s="3"/>
      <c r="C2" s="3"/>
      <c r="D2" s="3"/>
      <c r="E2" s="3"/>
      <c r="F2" s="3"/>
      <c r="G2" s="3"/>
    </row>
    <row r="3" spans="1:7" ht="12" x14ac:dyDescent="0.25">
      <c r="A3" s="3" t="s">
        <v>84</v>
      </c>
      <c r="B3" s="3"/>
      <c r="C3" s="3"/>
      <c r="D3" s="3"/>
      <c r="E3" s="3"/>
      <c r="F3" s="3"/>
      <c r="G3" s="3"/>
    </row>
    <row r="4" spans="1:7" ht="31.5" customHeight="1" x14ac:dyDescent="0.25">
      <c r="B4" s="30" t="s">
        <v>21</v>
      </c>
      <c r="C4" s="4" t="s">
        <v>101</v>
      </c>
      <c r="D4" s="4"/>
      <c r="E4" s="4"/>
      <c r="F4" s="4" t="s">
        <v>406</v>
      </c>
      <c r="G4" s="4" t="s">
        <v>105</v>
      </c>
    </row>
    <row r="5" spans="1:7" ht="12" x14ac:dyDescent="0.25">
      <c r="A5" s="2" t="s">
        <v>85</v>
      </c>
      <c r="B5" s="30"/>
      <c r="C5" s="3" t="s">
        <v>102</v>
      </c>
      <c r="D5" s="2" t="s">
        <v>103</v>
      </c>
      <c r="E5" s="3" t="s">
        <v>104</v>
      </c>
      <c r="F5" s="2"/>
      <c r="G5" s="2"/>
    </row>
    <row r="6" spans="1:7" x14ac:dyDescent="0.25">
      <c r="A6" s="1" t="s">
        <v>86</v>
      </c>
      <c r="B6" s="31">
        <v>1</v>
      </c>
      <c r="C6" s="1">
        <v>1706701720</v>
      </c>
      <c r="D6" s="1">
        <v>385000000</v>
      </c>
      <c r="E6" s="1">
        <f t="shared" ref="E6:E16" si="0">SUM(C6:D6)</f>
        <v>2091701720</v>
      </c>
      <c r="F6" s="1">
        <f>'[1]WORKING NOTES'!C12</f>
        <v>1255502548.0199997</v>
      </c>
      <c r="G6" s="1">
        <f>E6-F6</f>
        <v>836199171.98000026</v>
      </c>
    </row>
    <row r="7" spans="1:7" x14ac:dyDescent="0.25">
      <c r="A7" s="1" t="s">
        <v>87</v>
      </c>
      <c r="B7" s="31">
        <v>1</v>
      </c>
      <c r="C7" s="1">
        <v>0</v>
      </c>
      <c r="D7" s="1">
        <v>0</v>
      </c>
      <c r="E7" s="1">
        <f t="shared" si="0"/>
        <v>0</v>
      </c>
      <c r="F7" s="1">
        <f>'[1]WORKING NOTES'!H14</f>
        <v>71477568</v>
      </c>
      <c r="G7" s="1">
        <f t="shared" ref="G7:G15" si="1">E7-F7</f>
        <v>-71477568</v>
      </c>
    </row>
    <row r="8" spans="1:7" x14ac:dyDescent="0.25">
      <c r="A8" s="1" t="s">
        <v>125</v>
      </c>
      <c r="B8" s="31">
        <v>1</v>
      </c>
      <c r="C8" s="1">
        <v>0</v>
      </c>
      <c r="D8" s="1">
        <v>0</v>
      </c>
      <c r="E8" s="1">
        <f t="shared" si="0"/>
        <v>0</v>
      </c>
      <c r="F8" s="1">
        <f>'[1]WORKING NOTES'!C14</f>
        <v>71477614.409999996</v>
      </c>
      <c r="G8" s="1">
        <f t="shared" si="1"/>
        <v>-71477614.409999996</v>
      </c>
    </row>
    <row r="9" spans="1:7" x14ac:dyDescent="0.25">
      <c r="A9" s="1" t="s">
        <v>88</v>
      </c>
      <c r="B9" s="31">
        <v>1</v>
      </c>
      <c r="C9" s="1">
        <v>0</v>
      </c>
      <c r="D9" s="1">
        <v>0</v>
      </c>
      <c r="E9" s="1">
        <f t="shared" si="0"/>
        <v>0</v>
      </c>
      <c r="F9" s="1">
        <f>'[1]WORKING NOTES'!C13</f>
        <v>7336317.5099999998</v>
      </c>
      <c r="G9" s="1">
        <f t="shared" si="1"/>
        <v>-7336317.5099999998</v>
      </c>
    </row>
    <row r="10" spans="1:7" x14ac:dyDescent="0.25">
      <c r="A10" s="1" t="s">
        <v>145</v>
      </c>
      <c r="B10" s="31">
        <v>1</v>
      </c>
      <c r="C10" s="1">
        <v>0</v>
      </c>
      <c r="D10" s="1">
        <v>0</v>
      </c>
      <c r="E10" s="1">
        <f t="shared" si="0"/>
        <v>0</v>
      </c>
      <c r="F10" s="1">
        <f>'[1]WORKING NOTES'!C16</f>
        <v>1885261.13</v>
      </c>
      <c r="G10" s="1">
        <f t="shared" si="1"/>
        <v>-1885261.13</v>
      </c>
    </row>
    <row r="11" spans="1:7" x14ac:dyDescent="0.25">
      <c r="A11" s="1" t="s">
        <v>89</v>
      </c>
      <c r="B11" s="31">
        <v>1</v>
      </c>
      <c r="C11" s="1">
        <v>0</v>
      </c>
      <c r="D11" s="1">
        <v>0</v>
      </c>
      <c r="E11" s="1">
        <f t="shared" si="0"/>
        <v>0</v>
      </c>
      <c r="F11" s="1">
        <f>'[1]WORKING NOTES'!C10</f>
        <v>3739500.21</v>
      </c>
      <c r="G11" s="1">
        <f t="shared" si="1"/>
        <v>-3739500.21</v>
      </c>
    </row>
    <row r="12" spans="1:7" x14ac:dyDescent="0.25">
      <c r="A12" s="1" t="s">
        <v>403</v>
      </c>
      <c r="B12" s="31">
        <v>1</v>
      </c>
      <c r="C12" s="1">
        <v>0</v>
      </c>
      <c r="D12" s="1">
        <v>0</v>
      </c>
      <c r="E12" s="1">
        <f t="shared" si="0"/>
        <v>0</v>
      </c>
      <c r="F12" s="1">
        <f>'[1]WORKING NOTES'!C15</f>
        <v>73391550.280000001</v>
      </c>
      <c r="G12" s="1">
        <f t="shared" si="1"/>
        <v>-73391550.280000001</v>
      </c>
    </row>
    <row r="13" spans="1:7" x14ac:dyDescent="0.25">
      <c r="A13" s="1" t="s">
        <v>3</v>
      </c>
      <c r="B13" s="31">
        <v>2</v>
      </c>
      <c r="C13" s="1">
        <v>549928120</v>
      </c>
      <c r="D13" s="1">
        <v>0</v>
      </c>
      <c r="E13" s="1">
        <f t="shared" si="0"/>
        <v>549928120</v>
      </c>
      <c r="F13" s="1">
        <f>'[1]WORKING NOTES'!C44</f>
        <v>656595311.38999999</v>
      </c>
      <c r="G13" s="1">
        <f t="shared" si="1"/>
        <v>-106667191.38999999</v>
      </c>
    </row>
    <row r="14" spans="1:7" x14ac:dyDescent="0.25">
      <c r="A14" s="1" t="s">
        <v>4</v>
      </c>
      <c r="B14" s="31">
        <v>3</v>
      </c>
      <c r="C14" s="1">
        <v>14606507</v>
      </c>
      <c r="D14" s="1">
        <v>0</v>
      </c>
      <c r="E14" s="1">
        <f t="shared" si="0"/>
        <v>14606507</v>
      </c>
      <c r="F14" s="1">
        <f>'[1]WORKING NOTES'!C76</f>
        <v>25925558.57</v>
      </c>
      <c r="G14" s="1">
        <f t="shared" si="1"/>
        <v>-11319051.57</v>
      </c>
    </row>
    <row r="15" spans="1:7" x14ac:dyDescent="0.25">
      <c r="A15" s="1" t="s">
        <v>5</v>
      </c>
      <c r="B15" s="31">
        <v>4</v>
      </c>
      <c r="C15" s="1">
        <v>10097753</v>
      </c>
      <c r="D15" s="1">
        <v>0</v>
      </c>
      <c r="E15" s="1">
        <f t="shared" si="0"/>
        <v>10097753</v>
      </c>
      <c r="F15" s="1">
        <f>'[1]WORKING NOTES'!C99</f>
        <v>10842007.42</v>
      </c>
      <c r="G15" s="1">
        <f t="shared" si="1"/>
        <v>-744254.41999999993</v>
      </c>
    </row>
    <row r="16" spans="1:7" ht="12" x14ac:dyDescent="0.25">
      <c r="A16" s="2" t="s">
        <v>91</v>
      </c>
      <c r="B16" s="30"/>
      <c r="C16" s="2">
        <f>SUM(C6:C15)</f>
        <v>2281334100</v>
      </c>
      <c r="D16" s="2">
        <f>SUM(D6:D15)</f>
        <v>385000000</v>
      </c>
      <c r="E16" s="2">
        <f t="shared" si="0"/>
        <v>2666334100</v>
      </c>
      <c r="F16" s="2">
        <f>SUM(F6:F15)</f>
        <v>2178173236.9400001</v>
      </c>
      <c r="G16" s="2">
        <f>SUM(G6:G15)</f>
        <v>488160863.0600003</v>
      </c>
    </row>
    <row r="18" spans="1:7" ht="12" x14ac:dyDescent="0.25">
      <c r="A18" s="2" t="s">
        <v>92</v>
      </c>
    </row>
    <row r="19" spans="1:7" x14ac:dyDescent="0.25"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7" x14ac:dyDescent="0.25">
      <c r="C20" s="1">
        <v>0</v>
      </c>
      <c r="D20" s="1">
        <v>0</v>
      </c>
      <c r="E20" s="1">
        <v>0</v>
      </c>
      <c r="F20" s="1">
        <v>0</v>
      </c>
      <c r="G20" s="1">
        <v>0</v>
      </c>
    </row>
    <row r="21" spans="1:7" ht="12" x14ac:dyDescent="0.25">
      <c r="A21" s="2" t="s">
        <v>93</v>
      </c>
      <c r="B21" s="30"/>
      <c r="C21" s="2">
        <f>SUM(C19:C20)</f>
        <v>0</v>
      </c>
      <c r="D21" s="2">
        <f>SUM(D19:D20)</f>
        <v>0</v>
      </c>
      <c r="E21" s="2">
        <f>SUM(E19:E20)</f>
        <v>0</v>
      </c>
      <c r="F21" s="2">
        <f>SUM(F19:F20)</f>
        <v>0</v>
      </c>
      <c r="G21" s="2">
        <f>SUM(G19:G20)</f>
        <v>0</v>
      </c>
    </row>
    <row r="22" spans="1:7" ht="12" x14ac:dyDescent="0.25">
      <c r="A22" s="2" t="s">
        <v>8</v>
      </c>
      <c r="B22" s="30"/>
      <c r="C22" s="2">
        <f>C16+C21</f>
        <v>2281334100</v>
      </c>
      <c r="D22" s="2">
        <f t="shared" ref="D22:G22" si="2">D16+D21</f>
        <v>385000000</v>
      </c>
      <c r="E22" s="2">
        <f t="shared" si="2"/>
        <v>2666334100</v>
      </c>
      <c r="F22" s="2">
        <f t="shared" si="2"/>
        <v>2178173236.9400001</v>
      </c>
      <c r="G22" s="2">
        <f t="shared" si="2"/>
        <v>488160863.0600003</v>
      </c>
    </row>
    <row r="24" spans="1:7" ht="12" x14ac:dyDescent="0.25">
      <c r="A24" s="2" t="s">
        <v>94</v>
      </c>
    </row>
    <row r="25" spans="1:7" x14ac:dyDescent="0.25">
      <c r="A25" s="1" t="s">
        <v>10</v>
      </c>
      <c r="B25" s="31">
        <v>5</v>
      </c>
      <c r="C25" s="1">
        <v>346664575.39999998</v>
      </c>
      <c r="D25" s="1">
        <v>0</v>
      </c>
      <c r="E25" s="1">
        <f>C25+D25</f>
        <v>346664575.39999998</v>
      </c>
      <c r="F25" s="1">
        <v>241286138.55000001</v>
      </c>
      <c r="G25" s="1">
        <f>E25-F25</f>
        <v>105378436.84999996</v>
      </c>
    </row>
    <row r="26" spans="1:7" x14ac:dyDescent="0.25">
      <c r="A26" s="1" t="s">
        <v>11</v>
      </c>
      <c r="B26" s="31">
        <v>6</v>
      </c>
      <c r="C26" s="1">
        <v>89151750</v>
      </c>
      <c r="D26" s="1">
        <v>57000000</v>
      </c>
      <c r="E26" s="1">
        <f t="shared" ref="E26:E29" si="3">C26+D26</f>
        <v>146151750</v>
      </c>
      <c r="F26" s="1">
        <v>201932009.90000001</v>
      </c>
      <c r="G26" s="1">
        <f t="shared" ref="G26:G29" si="4">E26-F26</f>
        <v>-55780259.900000006</v>
      </c>
    </row>
    <row r="27" spans="1:7" x14ac:dyDescent="0.25">
      <c r="A27" s="1" t="s">
        <v>12</v>
      </c>
      <c r="B27" s="31">
        <v>7</v>
      </c>
      <c r="C27" s="1">
        <v>938950690</v>
      </c>
      <c r="D27" s="1">
        <v>260380005</v>
      </c>
      <c r="E27" s="1">
        <f t="shared" si="3"/>
        <v>1199330695</v>
      </c>
      <c r="F27" s="1">
        <v>967435150.64999998</v>
      </c>
      <c r="G27" s="1">
        <f t="shared" si="4"/>
        <v>231895544.35000002</v>
      </c>
    </row>
    <row r="28" spans="1:7" x14ac:dyDescent="0.25">
      <c r="A28" s="1" t="s">
        <v>17</v>
      </c>
      <c r="B28" s="31">
        <v>10</v>
      </c>
      <c r="C28" s="1">
        <v>8000000</v>
      </c>
      <c r="D28" s="1">
        <v>0</v>
      </c>
      <c r="E28" s="1">
        <f t="shared" si="3"/>
        <v>8000000</v>
      </c>
      <c r="F28" s="1">
        <v>754102.27</v>
      </c>
      <c r="G28" s="1">
        <f t="shared" si="4"/>
        <v>7245897.7300000004</v>
      </c>
    </row>
    <row r="29" spans="1:7" x14ac:dyDescent="0.25">
      <c r="A29" s="1" t="s">
        <v>95</v>
      </c>
      <c r="C29" s="1">
        <v>0</v>
      </c>
      <c r="D29" s="1">
        <v>0</v>
      </c>
      <c r="E29" s="1">
        <f t="shared" si="3"/>
        <v>0</v>
      </c>
      <c r="F29" s="1">
        <v>0</v>
      </c>
      <c r="G29" s="1">
        <f t="shared" si="4"/>
        <v>0</v>
      </c>
    </row>
    <row r="30" spans="1:7" ht="12" x14ac:dyDescent="0.25">
      <c r="A30" s="2" t="s">
        <v>96</v>
      </c>
      <c r="B30" s="30"/>
      <c r="C30" s="2">
        <f>SUM(C25:C29)</f>
        <v>1382767015.4000001</v>
      </c>
      <c r="D30" s="2">
        <f>SUM(D25:D29)</f>
        <v>317380005</v>
      </c>
      <c r="E30" s="2">
        <f>SUM(E25:E29)</f>
        <v>1700147020.4000001</v>
      </c>
      <c r="F30" s="2">
        <f>SUM(F25:F29)</f>
        <v>1411407401.3699999</v>
      </c>
      <c r="G30" s="2">
        <f>SUM(G25:G29)</f>
        <v>288739619.02999997</v>
      </c>
    </row>
    <row r="32" spans="1:7" ht="12" x14ac:dyDescent="0.25">
      <c r="A32" s="2" t="s">
        <v>97</v>
      </c>
    </row>
    <row r="33" spans="1:7" x14ac:dyDescent="0.25">
      <c r="A33" s="1" t="s">
        <v>98</v>
      </c>
      <c r="B33" s="31">
        <v>9</v>
      </c>
      <c r="C33" s="1">
        <f>'[1]WORKING NOTES'!D241</f>
        <v>765501636</v>
      </c>
      <c r="D33" s="1">
        <v>0</v>
      </c>
      <c r="E33" s="1">
        <f t="shared" ref="E33" si="5">C33+D33</f>
        <v>765501636</v>
      </c>
      <c r="F33" s="1">
        <v>714957147.79999995</v>
      </c>
      <c r="G33" s="1">
        <f t="shared" ref="G33" si="6">E33-F33</f>
        <v>50544488.200000048</v>
      </c>
    </row>
    <row r="35" spans="1:7" ht="12" x14ac:dyDescent="0.25">
      <c r="A35" s="2" t="s">
        <v>99</v>
      </c>
      <c r="B35" s="30"/>
      <c r="C35" s="2">
        <f>SUM(C33:C34)</f>
        <v>765501636</v>
      </c>
      <c r="D35" s="2">
        <f>SUM(D33:D34)</f>
        <v>0</v>
      </c>
      <c r="E35" s="2">
        <f>SUM(E33:E34)</f>
        <v>765501636</v>
      </c>
      <c r="F35" s="2">
        <f>SUM(F33:F34)</f>
        <v>714957147.79999995</v>
      </c>
      <c r="G35" s="2">
        <f>SUM(G33:G34)</f>
        <v>50544488.200000048</v>
      </c>
    </row>
    <row r="37" spans="1:7" ht="12" x14ac:dyDescent="0.25">
      <c r="A37" s="2" t="s">
        <v>100</v>
      </c>
      <c r="B37" s="30"/>
      <c r="C37" s="2">
        <f>C30+C35</f>
        <v>2148268651.4000001</v>
      </c>
      <c r="D37" s="2">
        <f t="shared" ref="D37:G37" si="7">D30+D35</f>
        <v>317380005</v>
      </c>
      <c r="E37" s="2">
        <f t="shared" si="7"/>
        <v>2465648656.4000001</v>
      </c>
      <c r="F37" s="2">
        <f t="shared" si="7"/>
        <v>2126364549.1699998</v>
      </c>
      <c r="G37" s="2">
        <f t="shared" si="7"/>
        <v>339284107.23000002</v>
      </c>
    </row>
    <row r="40" spans="1:7" ht="12" x14ac:dyDescent="0.25">
      <c r="A40" s="2" t="s">
        <v>388</v>
      </c>
    </row>
    <row r="41" spans="1:7" ht="12" x14ac:dyDescent="0.25">
      <c r="A41" s="2" t="s">
        <v>51</v>
      </c>
    </row>
    <row r="42" spans="1:7" ht="12" x14ac:dyDescent="0.25">
      <c r="A42" s="2" t="s">
        <v>22</v>
      </c>
    </row>
    <row r="43" spans="1:7" ht="12" x14ac:dyDescent="0.25">
      <c r="A43" s="2" t="s">
        <v>23</v>
      </c>
    </row>
  </sheetData>
  <pageMargins left="0.9055118110236221" right="0.11811023622047245" top="0.19685039370078741" bottom="0.15748031496062992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34"/>
  <sheetViews>
    <sheetView topLeftCell="A19" workbookViewId="0">
      <selection activeCell="A4" sqref="A4"/>
    </sheetView>
  </sheetViews>
  <sheetFormatPr defaultRowHeight="12.75" x14ac:dyDescent="0.25"/>
  <cols>
    <col min="1" max="1" width="69.5703125" style="8" customWidth="1"/>
    <col min="2" max="2" width="6.5703125" style="33" customWidth="1"/>
    <col min="3" max="3" width="18.5703125" style="22" customWidth="1"/>
    <col min="4" max="4" width="9.140625" style="8"/>
    <col min="5" max="5" width="12.7109375" style="8" bestFit="1" customWidth="1"/>
    <col min="6" max="16384" width="9.140625" style="8"/>
  </cols>
  <sheetData>
    <row r="2" spans="1:5" ht="13.5" x14ac:dyDescent="0.25">
      <c r="A2" s="14" t="s">
        <v>435</v>
      </c>
      <c r="B2" s="14"/>
      <c r="C2" s="14"/>
      <c r="D2" s="7"/>
      <c r="E2" s="7"/>
    </row>
    <row r="3" spans="1:5" ht="13.5" x14ac:dyDescent="0.25">
      <c r="A3" s="14" t="s">
        <v>419</v>
      </c>
      <c r="B3" s="14"/>
      <c r="C3" s="14"/>
      <c r="D3" s="7"/>
      <c r="E3" s="7"/>
    </row>
    <row r="4" spans="1:5" ht="13.5" x14ac:dyDescent="0.25">
      <c r="A4" s="14" t="s">
        <v>106</v>
      </c>
      <c r="B4" s="14"/>
      <c r="C4" s="14"/>
      <c r="D4" s="7"/>
      <c r="E4" s="7"/>
    </row>
    <row r="5" spans="1:5" ht="20.100000000000001" customHeight="1" x14ac:dyDescent="0.25">
      <c r="A5" s="12"/>
      <c r="B5" s="12"/>
      <c r="C5" s="12"/>
    </row>
    <row r="6" spans="1:5" ht="27.75" customHeight="1" x14ac:dyDescent="0.25">
      <c r="A6" s="7" t="s">
        <v>53</v>
      </c>
      <c r="B6" s="32" t="s">
        <v>21</v>
      </c>
      <c r="C6" s="26" t="s">
        <v>425</v>
      </c>
    </row>
    <row r="7" spans="1:5" ht="20.100000000000001" customHeight="1" x14ac:dyDescent="0.25">
      <c r="A7" s="7" t="s">
        <v>107</v>
      </c>
      <c r="B7" s="25"/>
      <c r="C7" s="23">
        <f>'FINANCIAL PERFORMANCE'!C26</f>
        <v>25901594.669999819</v>
      </c>
    </row>
    <row r="8" spans="1:5" ht="20.100000000000001" customHeight="1" x14ac:dyDescent="0.25">
      <c r="A8" s="8" t="s">
        <v>108</v>
      </c>
      <c r="B8" s="25"/>
      <c r="C8" s="23">
        <v>0</v>
      </c>
    </row>
    <row r="9" spans="1:5" ht="20.100000000000001" customHeight="1" x14ac:dyDescent="0.25">
      <c r="A9" s="8" t="s">
        <v>109</v>
      </c>
      <c r="B9" s="25">
        <v>8</v>
      </c>
      <c r="C9" s="23">
        <f>'NOTES TO THE FINANCIAL STATEMEN'!L189</f>
        <v>119777548.77</v>
      </c>
    </row>
    <row r="10" spans="1:5" ht="20.100000000000001" customHeight="1" x14ac:dyDescent="0.25">
      <c r="A10" s="8" t="s">
        <v>110</v>
      </c>
      <c r="B10" s="25"/>
      <c r="C10" s="23">
        <v>0</v>
      </c>
    </row>
    <row r="11" spans="1:5" ht="20.100000000000001" customHeight="1" x14ac:dyDescent="0.25">
      <c r="A11" s="7" t="s">
        <v>111</v>
      </c>
      <c r="B11" s="25"/>
      <c r="C11" s="29">
        <v>145679144</v>
      </c>
    </row>
    <row r="12" spans="1:5" ht="20.100000000000001" customHeight="1" x14ac:dyDescent="0.25">
      <c r="B12" s="25"/>
      <c r="C12" s="23"/>
    </row>
    <row r="13" spans="1:5" ht="20.100000000000001" customHeight="1" x14ac:dyDescent="0.25">
      <c r="A13" s="7" t="s">
        <v>112</v>
      </c>
      <c r="B13" s="25"/>
      <c r="C13" s="23"/>
    </row>
    <row r="14" spans="1:5" ht="20.100000000000001" customHeight="1" x14ac:dyDescent="0.25">
      <c r="A14" s="8" t="s">
        <v>113</v>
      </c>
      <c r="B14" s="25"/>
      <c r="C14" s="23"/>
    </row>
    <row r="15" spans="1:5" ht="20.100000000000001" customHeight="1" x14ac:dyDescent="0.25">
      <c r="A15" s="8" t="s">
        <v>114</v>
      </c>
      <c r="B15" s="25"/>
      <c r="C15" s="23">
        <v>0</v>
      </c>
    </row>
    <row r="16" spans="1:5" ht="20.100000000000001" customHeight="1" x14ac:dyDescent="0.25">
      <c r="A16" s="8" t="s">
        <v>115</v>
      </c>
      <c r="B16" s="25">
        <v>16</v>
      </c>
      <c r="C16" s="23">
        <v>8000000</v>
      </c>
    </row>
    <row r="17" spans="1:3" ht="20.100000000000001" customHeight="1" x14ac:dyDescent="0.25">
      <c r="A17" s="7" t="s">
        <v>116</v>
      </c>
      <c r="B17" s="24"/>
      <c r="C17" s="29">
        <f>SUM(C14:C16)</f>
        <v>8000000</v>
      </c>
    </row>
    <row r="18" spans="1:3" ht="20.100000000000001" customHeight="1" x14ac:dyDescent="0.25">
      <c r="B18" s="25"/>
      <c r="C18" s="23"/>
    </row>
    <row r="19" spans="1:3" ht="20.100000000000001" customHeight="1" x14ac:dyDescent="0.25">
      <c r="A19" s="7" t="s">
        <v>117</v>
      </c>
      <c r="B19" s="25"/>
      <c r="C19" s="23"/>
    </row>
    <row r="20" spans="1:3" ht="20.100000000000001" customHeight="1" x14ac:dyDescent="0.25">
      <c r="A20" s="8" t="s">
        <v>118</v>
      </c>
      <c r="B20" s="25">
        <v>15</v>
      </c>
      <c r="C20" s="23">
        <v>-714957147.79999995</v>
      </c>
    </row>
    <row r="21" spans="1:3" ht="20.100000000000001" customHeight="1" x14ac:dyDescent="0.25">
      <c r="A21" s="7" t="s">
        <v>119</v>
      </c>
      <c r="B21" s="24"/>
      <c r="C21" s="29">
        <f>SUM(C20)</f>
        <v>-714957147.79999995</v>
      </c>
    </row>
    <row r="22" spans="1:3" ht="20.100000000000001" customHeight="1" x14ac:dyDescent="0.25">
      <c r="B22" s="25"/>
      <c r="C22" s="23"/>
    </row>
    <row r="23" spans="1:3" ht="20.100000000000001" customHeight="1" x14ac:dyDescent="0.25">
      <c r="A23" s="7" t="s">
        <v>120</v>
      </c>
      <c r="B23" s="24"/>
      <c r="C23" s="29">
        <v>-27668881</v>
      </c>
    </row>
    <row r="24" spans="1:3" ht="20.100000000000001" customHeight="1" x14ac:dyDescent="0.25">
      <c r="A24" s="7" t="s">
        <v>389</v>
      </c>
      <c r="B24" s="24"/>
      <c r="C24" s="29">
        <v>29350844</v>
      </c>
    </row>
    <row r="25" spans="1:3" ht="20.100000000000001" customHeight="1" x14ac:dyDescent="0.25">
      <c r="A25" s="7" t="s">
        <v>426</v>
      </c>
      <c r="B25" s="24"/>
      <c r="C25" s="29">
        <v>1681963.2599999979</v>
      </c>
    </row>
    <row r="31" spans="1:3" ht="13.5" x14ac:dyDescent="0.25">
      <c r="A31" s="7" t="s">
        <v>388</v>
      </c>
    </row>
    <row r="32" spans="1:3" ht="13.5" x14ac:dyDescent="0.25">
      <c r="A32" s="7" t="s">
        <v>51</v>
      </c>
    </row>
    <row r="33" spans="1:1" ht="13.5" x14ac:dyDescent="0.25">
      <c r="A33" s="7" t="s">
        <v>22</v>
      </c>
    </row>
    <row r="34" spans="1:1" ht="13.5" x14ac:dyDescent="0.25">
      <c r="A34" s="7" t="s">
        <v>23</v>
      </c>
    </row>
  </sheetData>
  <pageMargins left="0.51181102362204722" right="3.937007874015748E-2" top="0.74803149606299213" bottom="0.51181102362204722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331"/>
  <sheetViews>
    <sheetView topLeftCell="A318" zoomScaleNormal="100" workbookViewId="0">
      <selection activeCell="A4" sqref="A4"/>
    </sheetView>
  </sheetViews>
  <sheetFormatPr defaultRowHeight="12.75" x14ac:dyDescent="0.25"/>
  <cols>
    <col min="1" max="1" width="6.85546875" style="8" bestFit="1" customWidth="1"/>
    <col min="2" max="2" width="50.42578125" style="8" bestFit="1" customWidth="1"/>
    <col min="3" max="3" width="18.5703125" style="8" bestFit="1" customWidth="1"/>
    <col min="4" max="4" width="19.140625" style="8" bestFit="1" customWidth="1"/>
    <col min="5" max="5" width="21" style="8" bestFit="1" customWidth="1"/>
    <col min="6" max="6" width="17.85546875" style="8" bestFit="1" customWidth="1"/>
    <col min="7" max="7" width="17" style="8" bestFit="1" customWidth="1"/>
    <col min="8" max="8" width="15" style="8" bestFit="1" customWidth="1"/>
    <col min="9" max="9" width="17.7109375" style="8" bestFit="1" customWidth="1"/>
    <col min="10" max="10" width="14.5703125" style="8" bestFit="1" customWidth="1"/>
    <col min="11" max="11" width="14.7109375" style="8" bestFit="1" customWidth="1"/>
    <col min="12" max="12" width="15.42578125" style="8" bestFit="1" customWidth="1"/>
    <col min="13" max="13" width="10.7109375" style="8" customWidth="1"/>
    <col min="14" max="14" width="11.42578125" style="8" customWidth="1"/>
    <col min="15" max="15" width="9.140625" style="8"/>
    <col min="16" max="16" width="16.140625" style="8" customWidth="1"/>
    <col min="17" max="16384" width="9.140625" style="8"/>
  </cols>
  <sheetData>
    <row r="2" spans="1:6" ht="13.5" x14ac:dyDescent="0.25">
      <c r="A2" s="14" t="s">
        <v>0</v>
      </c>
      <c r="B2" s="14"/>
      <c r="C2" s="14"/>
      <c r="D2" s="14"/>
      <c r="E2" s="14"/>
      <c r="F2" s="14"/>
    </row>
    <row r="3" spans="1:6" ht="13.5" x14ac:dyDescent="0.25">
      <c r="A3" s="14" t="s">
        <v>405</v>
      </c>
      <c r="B3" s="14"/>
      <c r="C3" s="14"/>
      <c r="D3" s="14"/>
      <c r="E3" s="14"/>
      <c r="F3" s="14"/>
    </row>
    <row r="4" spans="1:6" ht="13.5" x14ac:dyDescent="0.25">
      <c r="A4" s="14" t="s">
        <v>121</v>
      </c>
      <c r="B4" s="14"/>
      <c r="C4" s="14"/>
      <c r="D4" s="14"/>
      <c r="E4" s="14"/>
      <c r="F4" s="14"/>
    </row>
    <row r="5" spans="1:6" ht="13.5" x14ac:dyDescent="0.25">
      <c r="A5" s="14"/>
      <c r="B5" s="14"/>
      <c r="C5" s="14"/>
      <c r="D5" s="14"/>
      <c r="E5" s="14"/>
      <c r="F5" s="14"/>
    </row>
    <row r="6" spans="1:6" ht="13.5" x14ac:dyDescent="0.25">
      <c r="A6" s="18" t="s">
        <v>251</v>
      </c>
      <c r="B6" s="18"/>
      <c r="C6" s="18"/>
      <c r="D6" s="18"/>
      <c r="E6" s="18"/>
      <c r="F6" s="18"/>
    </row>
    <row r="7" spans="1:6" ht="13.5" x14ac:dyDescent="0.25">
      <c r="B7" s="7"/>
      <c r="C7" s="14"/>
      <c r="D7" s="14"/>
      <c r="E7" s="14"/>
      <c r="F7" s="14"/>
    </row>
    <row r="8" spans="1:6" ht="13.5" x14ac:dyDescent="0.25">
      <c r="A8" s="7" t="s">
        <v>122</v>
      </c>
      <c r="B8" s="7" t="s">
        <v>53</v>
      </c>
      <c r="C8" s="14" t="s">
        <v>406</v>
      </c>
      <c r="D8" s="14"/>
      <c r="E8" s="14"/>
      <c r="F8" s="7"/>
    </row>
    <row r="9" spans="1:6" ht="40.5" x14ac:dyDescent="0.25">
      <c r="A9" s="7"/>
      <c r="B9" s="7"/>
      <c r="C9" s="14" t="s">
        <v>128</v>
      </c>
      <c r="D9" s="14" t="s">
        <v>101</v>
      </c>
      <c r="E9" s="14" t="s">
        <v>129</v>
      </c>
      <c r="F9" s="11" t="s">
        <v>407</v>
      </c>
    </row>
    <row r="10" spans="1:6" x14ac:dyDescent="0.25">
      <c r="A10" s="8">
        <v>1</v>
      </c>
      <c r="B10" s="8" t="s">
        <v>123</v>
      </c>
      <c r="C10" s="8">
        <f>FAAC!J16</f>
        <v>3739500.21</v>
      </c>
      <c r="D10" s="8">
        <v>0</v>
      </c>
      <c r="E10" s="8">
        <f>D10-C10</f>
        <v>-3739500.21</v>
      </c>
      <c r="F10" s="8">
        <v>17119507.649999999</v>
      </c>
    </row>
    <row r="11" spans="1:6" x14ac:dyDescent="0.25">
      <c r="A11" s="8">
        <v>2</v>
      </c>
      <c r="B11" s="8" t="s">
        <v>124</v>
      </c>
      <c r="C11" s="8">
        <v>0</v>
      </c>
      <c r="D11" s="8">
        <v>0</v>
      </c>
      <c r="E11" s="8">
        <f t="shared" ref="E11:E16" si="0">D11-C11</f>
        <v>0</v>
      </c>
      <c r="F11" s="8">
        <v>25820380.059999999</v>
      </c>
    </row>
    <row r="12" spans="1:6" x14ac:dyDescent="0.25">
      <c r="A12" s="8">
        <v>3</v>
      </c>
      <c r="B12" s="8" t="s">
        <v>457</v>
      </c>
      <c r="C12" s="8">
        <f>FAAC!C16</f>
        <v>1255502548.0199997</v>
      </c>
      <c r="D12" s="8">
        <v>1706701720</v>
      </c>
      <c r="E12" s="8">
        <f t="shared" si="0"/>
        <v>451199171.98000026</v>
      </c>
      <c r="F12" s="8">
        <v>1238324164.9000001</v>
      </c>
    </row>
    <row r="13" spans="1:6" x14ac:dyDescent="0.25">
      <c r="A13" s="8">
        <v>4</v>
      </c>
      <c r="B13" s="8" t="s">
        <v>130</v>
      </c>
      <c r="C13" s="8">
        <f>FAAC!F16</f>
        <v>7336317.5099999998</v>
      </c>
      <c r="D13" s="8">
        <v>0</v>
      </c>
      <c r="E13" s="8">
        <f t="shared" si="0"/>
        <v>-7336317.5099999998</v>
      </c>
      <c r="F13" s="8">
        <v>30411778.879999999</v>
      </c>
    </row>
    <row r="14" spans="1:6" x14ac:dyDescent="0.25">
      <c r="A14" s="8">
        <v>5</v>
      </c>
      <c r="B14" s="8" t="s">
        <v>125</v>
      </c>
      <c r="C14" s="8">
        <f>FAAC!H16</f>
        <v>71477614.409999996</v>
      </c>
      <c r="D14" s="8">
        <v>0</v>
      </c>
      <c r="E14" s="8">
        <f t="shared" si="0"/>
        <v>-71477614.409999996</v>
      </c>
      <c r="F14" s="8">
        <v>160914105.80000001</v>
      </c>
    </row>
    <row r="15" spans="1:6" x14ac:dyDescent="0.25">
      <c r="A15" s="8">
        <v>7</v>
      </c>
      <c r="B15" s="8" t="s">
        <v>126</v>
      </c>
      <c r="C15" s="8">
        <f>FAAC!K16</f>
        <v>73391550.280000001</v>
      </c>
      <c r="D15" s="8">
        <v>0</v>
      </c>
      <c r="E15" s="8">
        <f t="shared" si="0"/>
        <v>-73391550.280000001</v>
      </c>
      <c r="F15" s="8">
        <v>0</v>
      </c>
    </row>
    <row r="16" spans="1:6" x14ac:dyDescent="0.25">
      <c r="A16" s="8">
        <v>8</v>
      </c>
      <c r="B16" s="8" t="s">
        <v>127</v>
      </c>
      <c r="C16" s="8">
        <f>FAAC!I16</f>
        <v>1885261.13</v>
      </c>
      <c r="D16" s="8">
        <v>0</v>
      </c>
      <c r="E16" s="8">
        <f t="shared" si="0"/>
        <v>-1885261.13</v>
      </c>
      <c r="F16" s="8">
        <v>2173433.9</v>
      </c>
    </row>
    <row r="17" spans="1:9" ht="13.5" x14ac:dyDescent="0.25">
      <c r="B17" s="7" t="s">
        <v>131</v>
      </c>
      <c r="C17" s="7">
        <f>SUM(C10:C16)</f>
        <v>1413332791.5599999</v>
      </c>
      <c r="D17" s="7">
        <f>SUM(D10:D16)</f>
        <v>1706701720</v>
      </c>
      <c r="E17" s="7">
        <f>SUM(E10:E16)</f>
        <v>293368928.4400003</v>
      </c>
      <c r="F17" s="7">
        <f>SUM(F10:F16)</f>
        <v>1474763371.1900003</v>
      </c>
    </row>
    <row r="20" spans="1:9" ht="13.5" x14ac:dyDescent="0.25">
      <c r="A20" s="18" t="s">
        <v>244</v>
      </c>
      <c r="B20" s="18"/>
      <c r="C20" s="18"/>
      <c r="D20" s="18"/>
      <c r="E20" s="18"/>
      <c r="F20" s="18"/>
      <c r="G20" s="18"/>
      <c r="H20" s="18"/>
      <c r="I20" s="18"/>
    </row>
    <row r="21" spans="1:9" ht="27" x14ac:dyDescent="0.25">
      <c r="A21" s="7" t="s">
        <v>122</v>
      </c>
      <c r="B21" s="7" t="s">
        <v>132</v>
      </c>
      <c r="C21" s="14" t="s">
        <v>262</v>
      </c>
      <c r="D21" s="16" t="s">
        <v>145</v>
      </c>
      <c r="E21" s="11" t="s">
        <v>130</v>
      </c>
      <c r="F21" s="11" t="s">
        <v>123</v>
      </c>
      <c r="G21" s="11" t="s">
        <v>126</v>
      </c>
      <c r="H21" s="11" t="s">
        <v>146</v>
      </c>
      <c r="I21" s="14" t="s">
        <v>83</v>
      </c>
    </row>
    <row r="22" spans="1:9" x14ac:dyDescent="0.25">
      <c r="A22" s="8">
        <v>1</v>
      </c>
      <c r="B22" s="8" t="s">
        <v>133</v>
      </c>
      <c r="C22" s="8">
        <f>FAAC!C4</f>
        <v>94407133.260000005</v>
      </c>
      <c r="D22" s="8">
        <f>FAAC!I4</f>
        <v>0</v>
      </c>
      <c r="E22" s="8">
        <f>FAAC!F4</f>
        <v>949882.12</v>
      </c>
      <c r="F22" s="8">
        <f>FAAC!J4</f>
        <v>1686792.3</v>
      </c>
      <c r="G22" s="8">
        <f>FAAC!K4</f>
        <v>0</v>
      </c>
      <c r="H22" s="8">
        <f>FAAC!H4</f>
        <v>0</v>
      </c>
      <c r="I22" s="8">
        <f t="shared" ref="I22:I34" si="1">SUM(C22:H22)</f>
        <v>97043807.680000007</v>
      </c>
    </row>
    <row r="23" spans="1:9" x14ac:dyDescent="0.25">
      <c r="A23" s="8">
        <v>2</v>
      </c>
      <c r="B23" s="8" t="s">
        <v>134</v>
      </c>
      <c r="C23" s="8">
        <f>FAAC!C5</f>
        <v>109356187.11</v>
      </c>
      <c r="D23" s="8">
        <f>FAAC!I5</f>
        <v>0</v>
      </c>
      <c r="E23" s="8">
        <f>FAAC!F5</f>
        <v>0</v>
      </c>
      <c r="F23" s="8">
        <f>FAAC!J5</f>
        <v>0</v>
      </c>
      <c r="G23" s="8">
        <f>FAAC!K5</f>
        <v>0</v>
      </c>
      <c r="H23" s="8">
        <f>FAAC!H5</f>
        <v>3927375.22</v>
      </c>
      <c r="I23" s="8">
        <f t="shared" si="1"/>
        <v>113283562.33</v>
      </c>
    </row>
    <row r="24" spans="1:9" x14ac:dyDescent="0.25">
      <c r="A24" s="8">
        <v>3</v>
      </c>
      <c r="B24" s="8" t="s">
        <v>135</v>
      </c>
      <c r="C24" s="8">
        <f>FAAC!C6</f>
        <v>79409390.450000003</v>
      </c>
      <c r="D24" s="8">
        <f>FAAC!I6</f>
        <v>0</v>
      </c>
      <c r="E24" s="8">
        <f>FAAC!F6</f>
        <v>0</v>
      </c>
      <c r="F24" s="8">
        <f>FAAC!J6</f>
        <v>2052707.91</v>
      </c>
      <c r="G24" s="8">
        <f>FAAC!K6</f>
        <v>141210.69</v>
      </c>
      <c r="H24" s="8">
        <f>FAAC!H6</f>
        <v>3927375.22</v>
      </c>
      <c r="I24" s="8">
        <f t="shared" si="1"/>
        <v>85530684.269999996</v>
      </c>
    </row>
    <row r="25" spans="1:9" x14ac:dyDescent="0.25">
      <c r="A25" s="8">
        <v>4</v>
      </c>
      <c r="B25" s="8" t="s">
        <v>136</v>
      </c>
      <c r="C25" s="8">
        <f>FAAC!C7</f>
        <v>89345693.840000004</v>
      </c>
      <c r="D25" s="8">
        <f>FAAC!I7</f>
        <v>0</v>
      </c>
      <c r="E25" s="8">
        <f>FAAC!F7</f>
        <v>0</v>
      </c>
      <c r="F25" s="8">
        <f>FAAC!J7</f>
        <v>0</v>
      </c>
      <c r="G25" s="8">
        <f>FAAC!K7</f>
        <v>0</v>
      </c>
      <c r="H25" s="8">
        <f>FAAC!H7</f>
        <v>13401930.710000001</v>
      </c>
      <c r="I25" s="8">
        <f t="shared" si="1"/>
        <v>102747624.55000001</v>
      </c>
    </row>
    <row r="26" spans="1:9" x14ac:dyDescent="0.25">
      <c r="A26" s="8">
        <v>5</v>
      </c>
      <c r="B26" s="8" t="s">
        <v>137</v>
      </c>
      <c r="C26" s="8">
        <f>FAAC!C8</f>
        <v>100800704.15000001</v>
      </c>
      <c r="D26" s="8">
        <f>FAAC!I8</f>
        <v>0</v>
      </c>
      <c r="E26" s="8">
        <f>FAAC!F8</f>
        <v>741809.14</v>
      </c>
      <c r="F26" s="8">
        <f>FAAC!J8</f>
        <v>0</v>
      </c>
      <c r="G26" s="8">
        <f>FAAC!K8</f>
        <v>0</v>
      </c>
      <c r="H26" s="8">
        <f>FAAC!H8</f>
        <v>15963595.82</v>
      </c>
      <c r="I26" s="8">
        <f t="shared" si="1"/>
        <v>117506109.11000001</v>
      </c>
    </row>
    <row r="27" spans="1:9" x14ac:dyDescent="0.25">
      <c r="A27" s="8">
        <v>6</v>
      </c>
      <c r="B27" s="8" t="s">
        <v>138</v>
      </c>
      <c r="C27" s="8">
        <f>FAAC!C9</f>
        <v>84256233.659999996</v>
      </c>
      <c r="D27" s="8">
        <f>FAAC!I9</f>
        <v>0</v>
      </c>
      <c r="E27" s="8">
        <f>FAAC!F9</f>
        <v>960674.83</v>
      </c>
      <c r="F27" s="8">
        <f>FAAC!J9</f>
        <v>0</v>
      </c>
      <c r="G27" s="8">
        <f>FAAC!K9</f>
        <v>5458325.4900000002</v>
      </c>
      <c r="H27" s="8">
        <f>FAAC!H9</f>
        <v>4080950.1</v>
      </c>
      <c r="I27" s="8">
        <f t="shared" si="1"/>
        <v>94756184.079999983</v>
      </c>
    </row>
    <row r="28" spans="1:9" x14ac:dyDescent="0.25">
      <c r="A28" s="8">
        <v>7</v>
      </c>
      <c r="B28" s="8" t="s">
        <v>139</v>
      </c>
      <c r="C28" s="8">
        <f>FAAC!C10</f>
        <v>137821252.38999999</v>
      </c>
      <c r="D28" s="8">
        <f>FAAC!I10</f>
        <v>1885261.13</v>
      </c>
      <c r="E28" s="8">
        <f>FAAC!F10</f>
        <v>0</v>
      </c>
      <c r="F28" s="8">
        <f>FAAC!J10</f>
        <v>0</v>
      </c>
      <c r="G28" s="8">
        <f>FAAC!K10</f>
        <v>13645813.75</v>
      </c>
      <c r="H28" s="8">
        <f>FAAC!H10</f>
        <v>3927375.22</v>
      </c>
      <c r="I28" s="8">
        <f t="shared" si="1"/>
        <v>157279702.48999998</v>
      </c>
    </row>
    <row r="29" spans="1:9" x14ac:dyDescent="0.25">
      <c r="A29" s="8">
        <v>8</v>
      </c>
      <c r="B29" s="8" t="s">
        <v>140</v>
      </c>
      <c r="C29" s="8">
        <f>FAAC!C11</f>
        <v>129090581.84999999</v>
      </c>
      <c r="D29" s="8">
        <f>FAAC!I11</f>
        <v>0</v>
      </c>
      <c r="E29" s="8">
        <f>FAAC!F11</f>
        <v>913520.07</v>
      </c>
      <c r="F29" s="8">
        <f>FAAC!J11</f>
        <v>0</v>
      </c>
      <c r="G29" s="8">
        <f>FAAC!K11</f>
        <v>0</v>
      </c>
      <c r="H29" s="8">
        <f>FAAC!H11</f>
        <v>9279213.1699999999</v>
      </c>
      <c r="I29" s="8">
        <f t="shared" si="1"/>
        <v>139283315.08999997</v>
      </c>
    </row>
    <row r="30" spans="1:9" x14ac:dyDescent="0.25">
      <c r="A30" s="8">
        <v>9</v>
      </c>
      <c r="B30" s="8" t="s">
        <v>141</v>
      </c>
      <c r="C30" s="8">
        <f>FAAC!C12</f>
        <v>105823130.91</v>
      </c>
      <c r="D30" s="8">
        <f>FAAC!I12</f>
        <v>0</v>
      </c>
      <c r="E30" s="8">
        <f>FAAC!F12</f>
        <v>584088.81000000006</v>
      </c>
      <c r="F30" s="8">
        <f>FAAC!J12</f>
        <v>0</v>
      </c>
      <c r="G30" s="8">
        <f>FAAC!K12</f>
        <v>13509355.560000001</v>
      </c>
      <c r="H30" s="8">
        <f>FAAC!H12</f>
        <v>3927375.22</v>
      </c>
      <c r="I30" s="8">
        <f t="shared" si="1"/>
        <v>123843950.5</v>
      </c>
    </row>
    <row r="31" spans="1:9" x14ac:dyDescent="0.25">
      <c r="A31" s="8">
        <v>10</v>
      </c>
      <c r="B31" s="8" t="s">
        <v>142</v>
      </c>
      <c r="C31" s="8">
        <f>FAAC!C13</f>
        <v>0</v>
      </c>
      <c r="D31" s="8">
        <f>FAAC!I13</f>
        <v>0</v>
      </c>
      <c r="E31" s="8">
        <f>FAAC!F13</f>
        <v>684275.29</v>
      </c>
      <c r="F31" s="8">
        <f>FAAC!J13</f>
        <v>0</v>
      </c>
      <c r="G31" s="8">
        <f>FAAC!K13</f>
        <v>108778.01</v>
      </c>
      <c r="H31" s="8">
        <f>FAAC!H13</f>
        <v>0</v>
      </c>
      <c r="I31" s="8">
        <f t="shared" si="1"/>
        <v>793053.3</v>
      </c>
    </row>
    <row r="32" spans="1:9" x14ac:dyDescent="0.25">
      <c r="A32" s="8">
        <v>11</v>
      </c>
      <c r="B32" s="8" t="s">
        <v>143</v>
      </c>
      <c r="C32" s="8">
        <f>FAAC!C14</f>
        <v>215153556.59999999</v>
      </c>
      <c r="D32" s="8">
        <f>FAAC!I14</f>
        <v>0</v>
      </c>
      <c r="E32" s="8">
        <f>FAAC!F14</f>
        <v>1504210.44</v>
      </c>
      <c r="F32" s="8">
        <f>FAAC!J14</f>
        <v>0</v>
      </c>
      <c r="G32" s="8">
        <f>FAAC!K14</f>
        <v>40528066.780000001</v>
      </c>
      <c r="H32" s="8">
        <f>FAAC!H14</f>
        <v>9115048.5099999998</v>
      </c>
      <c r="I32" s="8">
        <f t="shared" si="1"/>
        <v>266300882.32999998</v>
      </c>
    </row>
    <row r="33" spans="1:9" x14ac:dyDescent="0.25">
      <c r="A33" s="8">
        <v>12</v>
      </c>
      <c r="B33" s="8" t="s">
        <v>144</v>
      </c>
      <c r="C33" s="8">
        <f>FAAC!C15</f>
        <v>110038683.8</v>
      </c>
      <c r="D33" s="8">
        <f>FAAC!I15</f>
        <v>0</v>
      </c>
      <c r="E33" s="8">
        <f>FAAC!F15</f>
        <v>997856.81</v>
      </c>
      <c r="F33" s="8">
        <f>FAAC!J15</f>
        <v>0</v>
      </c>
      <c r="G33" s="8">
        <f>FAAC!K15</f>
        <v>0</v>
      </c>
      <c r="H33" s="8">
        <f>FAAC!H15</f>
        <v>3927375.22</v>
      </c>
      <c r="I33" s="8">
        <f t="shared" si="1"/>
        <v>114963915.83</v>
      </c>
    </row>
    <row r="34" spans="1:9" ht="13.5" x14ac:dyDescent="0.25">
      <c r="B34" s="7" t="s">
        <v>83</v>
      </c>
      <c r="C34" s="7">
        <f t="shared" ref="C34:H34" si="2">SUM(C22:C33)</f>
        <v>1255502548.0199997</v>
      </c>
      <c r="D34" s="7">
        <f t="shared" si="2"/>
        <v>1885261.13</v>
      </c>
      <c r="E34" s="7">
        <f t="shared" si="2"/>
        <v>7336317.5099999998</v>
      </c>
      <c r="F34" s="7">
        <f t="shared" si="2"/>
        <v>3739500.21</v>
      </c>
      <c r="G34" s="7">
        <f t="shared" si="2"/>
        <v>73391550.280000001</v>
      </c>
      <c r="H34" s="7">
        <f t="shared" si="2"/>
        <v>71477614.409999996</v>
      </c>
      <c r="I34" s="7">
        <f t="shared" si="1"/>
        <v>1413332791.5599999</v>
      </c>
    </row>
    <row r="37" spans="1:9" ht="13.5" x14ac:dyDescent="0.25">
      <c r="A37" s="14" t="s">
        <v>0</v>
      </c>
      <c r="B37" s="14"/>
      <c r="C37" s="14"/>
      <c r="D37" s="14"/>
      <c r="E37" s="14"/>
      <c r="F37" s="14"/>
    </row>
    <row r="38" spans="1:9" ht="13.5" x14ac:dyDescent="0.25">
      <c r="A38" s="14" t="s">
        <v>408</v>
      </c>
      <c r="B38" s="14"/>
      <c r="C38" s="14"/>
      <c r="D38" s="14"/>
      <c r="E38" s="14"/>
      <c r="F38" s="14"/>
    </row>
    <row r="39" spans="1:9" ht="13.5" x14ac:dyDescent="0.25">
      <c r="A39" s="14" t="s">
        <v>121</v>
      </c>
      <c r="B39" s="14"/>
      <c r="C39" s="14"/>
      <c r="D39" s="14"/>
      <c r="E39" s="14"/>
      <c r="F39" s="14"/>
    </row>
    <row r="40" spans="1:9" x14ac:dyDescent="0.25">
      <c r="A40" s="12"/>
      <c r="B40" s="12"/>
      <c r="C40" s="12"/>
      <c r="D40" s="12"/>
      <c r="E40" s="12"/>
      <c r="F40" s="12"/>
    </row>
    <row r="41" spans="1:9" ht="13.5" x14ac:dyDescent="0.25">
      <c r="A41" s="18" t="s">
        <v>245</v>
      </c>
      <c r="B41" s="18"/>
      <c r="C41" s="18"/>
      <c r="D41" s="18"/>
      <c r="E41" s="18"/>
      <c r="F41" s="18"/>
    </row>
    <row r="42" spans="1:9" ht="40.5" x14ac:dyDescent="0.25">
      <c r="A42" s="7" t="s">
        <v>122</v>
      </c>
      <c r="B42" s="7" t="s">
        <v>53</v>
      </c>
      <c r="C42" s="14" t="s">
        <v>409</v>
      </c>
      <c r="D42" s="14"/>
      <c r="E42" s="14"/>
      <c r="F42" s="11" t="s">
        <v>410</v>
      </c>
    </row>
    <row r="43" spans="1:9" ht="13.5" x14ac:dyDescent="0.25">
      <c r="A43" s="7"/>
      <c r="B43" s="7"/>
      <c r="C43" s="14" t="s">
        <v>128</v>
      </c>
      <c r="D43" s="14" t="s">
        <v>101</v>
      </c>
      <c r="E43" s="14" t="s">
        <v>129</v>
      </c>
    </row>
    <row r="44" spans="1:9" x14ac:dyDescent="0.25">
      <c r="A44" s="8">
        <v>1</v>
      </c>
      <c r="B44" s="8" t="s">
        <v>147</v>
      </c>
      <c r="C44" s="8">
        <f>FAAC!D16</f>
        <v>656595311.38999999</v>
      </c>
      <c r="D44" s="8">
        <v>549928120</v>
      </c>
      <c r="E44" s="8">
        <f>D44-C44</f>
        <v>-106667191.38999999</v>
      </c>
      <c r="F44" s="8">
        <v>470263321.08999997</v>
      </c>
    </row>
    <row r="47" spans="1:9" ht="13.5" x14ac:dyDescent="0.25">
      <c r="A47" s="18" t="s">
        <v>246</v>
      </c>
      <c r="B47" s="18"/>
      <c r="C47" s="18"/>
      <c r="D47" s="18"/>
    </row>
    <row r="48" spans="1:9" ht="25.5" x14ac:dyDescent="0.25">
      <c r="A48" s="8" t="s">
        <v>122</v>
      </c>
      <c r="B48" s="8" t="s">
        <v>132</v>
      </c>
      <c r="C48" s="19" t="s">
        <v>411</v>
      </c>
      <c r="D48" s="19" t="s">
        <v>412</v>
      </c>
    </row>
    <row r="49" spans="1:6" x14ac:dyDescent="0.25">
      <c r="A49" s="8">
        <v>1</v>
      </c>
      <c r="B49" s="8" t="s">
        <v>133</v>
      </c>
      <c r="C49" s="8">
        <f>FAAC!D4</f>
        <v>54451124.039999999</v>
      </c>
      <c r="D49" s="8">
        <v>36438555</v>
      </c>
    </row>
    <row r="50" spans="1:6" x14ac:dyDescent="0.25">
      <c r="A50" s="8">
        <v>2</v>
      </c>
      <c r="B50" s="8" t="s">
        <v>134</v>
      </c>
      <c r="C50" s="8">
        <f>FAAC!D5</f>
        <v>50040585.310000002</v>
      </c>
      <c r="D50" s="8">
        <v>33178875</v>
      </c>
    </row>
    <row r="51" spans="1:6" x14ac:dyDescent="0.25">
      <c r="A51" s="8">
        <v>3</v>
      </c>
      <c r="B51" s="8" t="s">
        <v>135</v>
      </c>
      <c r="C51" s="8">
        <f>FAAC!D6</f>
        <v>54296380.350000001</v>
      </c>
      <c r="D51" s="8">
        <v>31634043</v>
      </c>
    </row>
    <row r="52" spans="1:6" x14ac:dyDescent="0.25">
      <c r="A52" s="8">
        <v>4</v>
      </c>
      <c r="B52" s="8" t="s">
        <v>136</v>
      </c>
      <c r="C52" s="8">
        <f>FAAC!D7</f>
        <v>57787736.369999997</v>
      </c>
      <c r="D52" s="8">
        <v>38355308</v>
      </c>
    </row>
    <row r="53" spans="1:6" x14ac:dyDescent="0.25">
      <c r="A53" s="8">
        <v>5</v>
      </c>
      <c r="B53" s="8" t="s">
        <v>137</v>
      </c>
      <c r="C53" s="8">
        <f>FAAC!D8</f>
        <v>57342935.640000001</v>
      </c>
      <c r="D53" s="8">
        <v>30149578</v>
      </c>
    </row>
    <row r="54" spans="1:6" x14ac:dyDescent="0.25">
      <c r="A54" s="8">
        <v>6</v>
      </c>
      <c r="B54" s="8" t="s">
        <v>138</v>
      </c>
      <c r="C54" s="8">
        <f>FAAC!D9</f>
        <v>58311877.359999999</v>
      </c>
      <c r="D54" s="8">
        <v>33125221</v>
      </c>
    </row>
    <row r="55" spans="1:6" x14ac:dyDescent="0.25">
      <c r="A55" s="8">
        <v>7</v>
      </c>
      <c r="B55" s="8" t="s">
        <v>139</v>
      </c>
      <c r="C55" s="8">
        <f>FAAC!D10</f>
        <v>49220720.479999997</v>
      </c>
      <c r="D55" s="8">
        <v>41049372</v>
      </c>
    </row>
    <row r="56" spans="1:6" x14ac:dyDescent="0.25">
      <c r="A56" s="8">
        <v>8</v>
      </c>
      <c r="B56" s="8" t="s">
        <v>140</v>
      </c>
      <c r="C56" s="8">
        <f>FAAC!D11</f>
        <v>49009487.039999999</v>
      </c>
      <c r="D56" s="8">
        <v>42200239</v>
      </c>
    </row>
    <row r="57" spans="1:6" x14ac:dyDescent="0.25">
      <c r="A57" s="8">
        <v>9</v>
      </c>
      <c r="B57" s="8" t="s">
        <v>141</v>
      </c>
      <c r="C57" s="8">
        <f>FAAC!D12</f>
        <v>56761405.619999997</v>
      </c>
      <c r="D57" s="8">
        <v>49116484</v>
      </c>
    </row>
    <row r="58" spans="1:6" x14ac:dyDescent="0.25">
      <c r="A58" s="8">
        <v>10</v>
      </c>
      <c r="B58" s="8" t="s">
        <v>142</v>
      </c>
      <c r="C58" s="8">
        <f>FAAC!D13</f>
        <v>0</v>
      </c>
      <c r="D58" s="8">
        <v>44916180</v>
      </c>
    </row>
    <row r="59" spans="1:6" x14ac:dyDescent="0.25">
      <c r="A59" s="8">
        <v>11</v>
      </c>
      <c r="B59" s="8" t="s">
        <v>143</v>
      </c>
      <c r="C59" s="8">
        <f>FAAC!D14</f>
        <v>106729788.63</v>
      </c>
      <c r="D59" s="8">
        <v>39920131</v>
      </c>
    </row>
    <row r="60" spans="1:6" x14ac:dyDescent="0.25">
      <c r="A60" s="8">
        <v>12</v>
      </c>
      <c r="B60" s="8" t="s">
        <v>144</v>
      </c>
      <c r="C60" s="8">
        <f>FAAC!D15</f>
        <v>62643270.549999997</v>
      </c>
      <c r="D60" s="8">
        <v>50179335</v>
      </c>
    </row>
    <row r="61" spans="1:6" ht="13.5" x14ac:dyDescent="0.25">
      <c r="B61" s="7" t="s">
        <v>83</v>
      </c>
      <c r="C61" s="7">
        <f>SUM(C49:C60)</f>
        <v>656595311.38999999</v>
      </c>
      <c r="D61" s="7">
        <f>SUM(D49:D60)</f>
        <v>470263321</v>
      </c>
    </row>
    <row r="64" spans="1:6" ht="13.5" x14ac:dyDescent="0.25">
      <c r="A64" s="14" t="s">
        <v>0</v>
      </c>
      <c r="B64" s="14"/>
      <c r="C64" s="14"/>
      <c r="D64" s="14"/>
      <c r="E64" s="14"/>
      <c r="F64" s="14"/>
    </row>
    <row r="65" spans="1:6" ht="13.5" x14ac:dyDescent="0.25">
      <c r="A65" s="14" t="s">
        <v>405</v>
      </c>
      <c r="B65" s="14"/>
      <c r="C65" s="14"/>
      <c r="D65" s="14"/>
      <c r="E65" s="14"/>
      <c r="F65" s="14"/>
    </row>
    <row r="66" spans="1:6" ht="13.5" x14ac:dyDescent="0.25">
      <c r="A66" s="14" t="s">
        <v>121</v>
      </c>
      <c r="B66" s="14"/>
      <c r="C66" s="14"/>
      <c r="D66" s="14"/>
      <c r="E66" s="14"/>
      <c r="F66" s="14"/>
    </row>
    <row r="67" spans="1:6" x14ac:dyDescent="0.25">
      <c r="A67" s="12"/>
      <c r="B67" s="12"/>
      <c r="C67" s="12"/>
      <c r="D67" s="12"/>
      <c r="E67" s="12"/>
      <c r="F67" s="12"/>
    </row>
    <row r="68" spans="1:6" ht="13.5" x14ac:dyDescent="0.25">
      <c r="A68" s="18" t="s">
        <v>247</v>
      </c>
      <c r="B68" s="18"/>
      <c r="C68" s="18"/>
      <c r="D68" s="18"/>
      <c r="E68" s="18"/>
      <c r="F68" s="18"/>
    </row>
    <row r="69" spans="1:6" ht="40.5" x14ac:dyDescent="0.25">
      <c r="A69" s="7" t="s">
        <v>122</v>
      </c>
      <c r="B69" s="7" t="s">
        <v>4</v>
      </c>
      <c r="C69" s="14" t="s">
        <v>413</v>
      </c>
      <c r="D69" s="14"/>
      <c r="E69" s="14"/>
      <c r="F69" s="11" t="s">
        <v>410</v>
      </c>
    </row>
    <row r="70" spans="1:6" ht="13.5" x14ac:dyDescent="0.25">
      <c r="A70" s="7"/>
      <c r="B70" s="7"/>
      <c r="C70" s="14" t="s">
        <v>128</v>
      </c>
      <c r="D70" s="14" t="s">
        <v>101</v>
      </c>
      <c r="E70" s="14" t="s">
        <v>129</v>
      </c>
    </row>
    <row r="71" spans="1:6" x14ac:dyDescent="0.25">
      <c r="A71" s="8">
        <v>1</v>
      </c>
      <c r="B71" s="8" t="s">
        <v>148</v>
      </c>
      <c r="C71" s="8">
        <f>IGR!C17</f>
        <v>25695558.57</v>
      </c>
      <c r="D71" s="8">
        <v>14606507</v>
      </c>
      <c r="E71" s="8">
        <f>D71-C71</f>
        <v>-11089051.57</v>
      </c>
      <c r="F71" s="8">
        <v>17085347.379999999</v>
      </c>
    </row>
    <row r="72" spans="1:6" x14ac:dyDescent="0.25">
      <c r="A72" s="8">
        <v>2</v>
      </c>
      <c r="B72" s="8" t="s">
        <v>149</v>
      </c>
      <c r="C72" s="8">
        <f>IGR!G17</f>
        <v>230000</v>
      </c>
      <c r="D72" s="8">
        <v>4000000</v>
      </c>
      <c r="E72" s="8">
        <f>D72-C72</f>
        <v>3770000</v>
      </c>
      <c r="F72" s="8">
        <v>748371.5</v>
      </c>
    </row>
    <row r="73" spans="1:6" ht="13.5" x14ac:dyDescent="0.25">
      <c r="B73" s="7" t="s">
        <v>83</v>
      </c>
      <c r="C73" s="7">
        <f>SUM(C71:C72)</f>
        <v>25925558.57</v>
      </c>
      <c r="D73" s="7">
        <f>SUM(D71:D72)</f>
        <v>18606507</v>
      </c>
      <c r="E73" s="7">
        <f>SUM(E71:E72)</f>
        <v>-7319051.5700000003</v>
      </c>
      <c r="F73" s="7">
        <f>SUM(F71:F72)</f>
        <v>17833718.879999999</v>
      </c>
    </row>
    <row r="75" spans="1:6" ht="13.5" x14ac:dyDescent="0.25">
      <c r="A75" s="18" t="s">
        <v>248</v>
      </c>
      <c r="B75" s="18"/>
      <c r="C75" s="18"/>
      <c r="D75" s="18"/>
      <c r="E75" s="18"/>
      <c r="F75" s="7"/>
    </row>
    <row r="76" spans="1:6" ht="13.5" x14ac:dyDescent="0.25">
      <c r="A76" s="12"/>
      <c r="B76" s="14" t="s">
        <v>53</v>
      </c>
      <c r="C76" s="14" t="s">
        <v>406</v>
      </c>
      <c r="D76" s="14"/>
      <c r="E76" s="14"/>
    </row>
    <row r="77" spans="1:6" ht="13.5" x14ac:dyDescent="0.25">
      <c r="A77" s="12"/>
      <c r="B77" s="14"/>
      <c r="C77" s="14" t="s">
        <v>128</v>
      </c>
      <c r="D77" s="14" t="s">
        <v>101</v>
      </c>
      <c r="E77" s="14" t="s">
        <v>129</v>
      </c>
    </row>
    <row r="78" spans="1:6" x14ac:dyDescent="0.25">
      <c r="B78" s="8" t="s">
        <v>158</v>
      </c>
      <c r="C78" s="8">
        <v>120000</v>
      </c>
      <c r="D78" s="8">
        <v>500000</v>
      </c>
      <c r="E78" s="8">
        <f>D78-C78</f>
        <v>380000</v>
      </c>
    </row>
    <row r="79" spans="1:6" x14ac:dyDescent="0.25">
      <c r="B79" s="8" t="s">
        <v>402</v>
      </c>
      <c r="C79" s="8">
        <v>30000</v>
      </c>
      <c r="D79" s="8">
        <v>50000</v>
      </c>
      <c r="E79" s="8">
        <f t="shared" ref="E79:E95" si="3">D79-C79</f>
        <v>20000</v>
      </c>
    </row>
    <row r="80" spans="1:6" x14ac:dyDescent="0.25">
      <c r="B80" s="8" t="s">
        <v>150</v>
      </c>
      <c r="C80" s="8">
        <f>IGR!E17</f>
        <v>15500</v>
      </c>
      <c r="D80" s="8">
        <v>16134</v>
      </c>
      <c r="E80" s="8">
        <f t="shared" si="3"/>
        <v>634</v>
      </c>
    </row>
    <row r="81" spans="2:5" x14ac:dyDescent="0.25">
      <c r="B81" s="8" t="s">
        <v>377</v>
      </c>
      <c r="C81" s="8">
        <f>IGR!W17</f>
        <v>1120000</v>
      </c>
      <c r="D81" s="8">
        <v>5000000</v>
      </c>
      <c r="E81" s="8">
        <f t="shared" si="3"/>
        <v>3880000</v>
      </c>
    </row>
    <row r="82" spans="2:5" x14ac:dyDescent="0.25">
      <c r="B82" s="8" t="s">
        <v>161</v>
      </c>
      <c r="C82" s="8">
        <f>IGR!H17</f>
        <v>160000</v>
      </c>
      <c r="D82" s="8">
        <v>1000000</v>
      </c>
      <c r="E82" s="8">
        <f t="shared" si="3"/>
        <v>840000</v>
      </c>
    </row>
    <row r="83" spans="2:5" x14ac:dyDescent="0.25">
      <c r="B83" s="8" t="s">
        <v>151</v>
      </c>
      <c r="C83" s="8">
        <f>IGR!D17</f>
        <v>176000</v>
      </c>
      <c r="D83" s="8">
        <v>20000</v>
      </c>
      <c r="E83" s="8">
        <f t="shared" si="3"/>
        <v>-156000</v>
      </c>
    </row>
    <row r="84" spans="2:5" x14ac:dyDescent="0.25">
      <c r="B84" s="8" t="s">
        <v>152</v>
      </c>
      <c r="C84" s="8">
        <f>IGR!R17</f>
        <v>3806000</v>
      </c>
      <c r="D84" s="8">
        <v>5081619</v>
      </c>
      <c r="E84" s="8">
        <f t="shared" si="3"/>
        <v>1275619</v>
      </c>
    </row>
    <row r="85" spans="2:5" x14ac:dyDescent="0.25">
      <c r="B85" s="8" t="s">
        <v>153</v>
      </c>
      <c r="C85" s="8">
        <f>IGR!K17</f>
        <v>3000</v>
      </c>
      <c r="D85" s="8">
        <v>150000</v>
      </c>
      <c r="E85" s="8">
        <f t="shared" si="3"/>
        <v>147000</v>
      </c>
    </row>
    <row r="86" spans="2:5" x14ac:dyDescent="0.25">
      <c r="B86" s="8" t="s">
        <v>154</v>
      </c>
      <c r="C86" s="8">
        <f>IGR!I17</f>
        <v>235000</v>
      </c>
      <c r="D86" s="8">
        <v>500000</v>
      </c>
      <c r="E86" s="8">
        <f t="shared" si="3"/>
        <v>265000</v>
      </c>
    </row>
    <row r="87" spans="2:5" x14ac:dyDescent="0.25">
      <c r="B87" s="8" t="s">
        <v>155</v>
      </c>
      <c r="C87" s="8">
        <f>IGR!O17</f>
        <v>999000</v>
      </c>
      <c r="D87" s="8">
        <v>1500000</v>
      </c>
      <c r="E87" s="8">
        <f t="shared" si="3"/>
        <v>501000</v>
      </c>
    </row>
    <row r="88" spans="2:5" x14ac:dyDescent="0.25">
      <c r="B88" s="8" t="s">
        <v>156</v>
      </c>
      <c r="C88" s="8">
        <f>IGR!J17</f>
        <v>10000</v>
      </c>
      <c r="D88" s="8">
        <v>100000</v>
      </c>
      <c r="E88" s="8">
        <f t="shared" si="3"/>
        <v>90000</v>
      </c>
    </row>
    <row r="89" spans="2:5" x14ac:dyDescent="0.25">
      <c r="B89" s="8" t="s">
        <v>157</v>
      </c>
      <c r="C89" s="8">
        <f>IGR!P17</f>
        <v>1049500</v>
      </c>
      <c r="D89" s="8">
        <v>150000</v>
      </c>
      <c r="E89" s="8">
        <f t="shared" si="3"/>
        <v>-899500</v>
      </c>
    </row>
    <row r="90" spans="2:5" x14ac:dyDescent="0.25">
      <c r="B90" s="8" t="s">
        <v>163</v>
      </c>
      <c r="C90" s="8">
        <f>IGR!S17</f>
        <v>540000</v>
      </c>
      <c r="D90" s="8">
        <v>750000</v>
      </c>
      <c r="E90" s="8">
        <f t="shared" si="3"/>
        <v>210000</v>
      </c>
    </row>
    <row r="91" spans="2:5" x14ac:dyDescent="0.25">
      <c r="B91" s="8" t="s">
        <v>378</v>
      </c>
      <c r="C91" s="8">
        <f>IGR!Q17</f>
        <v>14000</v>
      </c>
      <c r="D91" s="8">
        <v>0</v>
      </c>
      <c r="E91" s="8">
        <f t="shared" si="3"/>
        <v>-14000</v>
      </c>
    </row>
    <row r="92" spans="2:5" x14ac:dyDescent="0.25">
      <c r="B92" s="8" t="s">
        <v>164</v>
      </c>
      <c r="C92" s="8">
        <f>IGR!V17</f>
        <v>709957.41999999993</v>
      </c>
      <c r="D92" s="8">
        <v>250000</v>
      </c>
      <c r="E92" s="8">
        <f t="shared" si="3"/>
        <v>-459957.41999999993</v>
      </c>
    </row>
    <row r="93" spans="2:5" x14ac:dyDescent="0.25">
      <c r="B93" s="8" t="s">
        <v>159</v>
      </c>
      <c r="C93" s="8">
        <f>IGR!T17</f>
        <v>65000</v>
      </c>
      <c r="D93" s="8">
        <v>0</v>
      </c>
      <c r="E93" s="8">
        <f t="shared" si="3"/>
        <v>-65000</v>
      </c>
    </row>
    <row r="94" spans="2:5" x14ac:dyDescent="0.25">
      <c r="B94" s="8" t="s">
        <v>160</v>
      </c>
      <c r="C94" s="8">
        <f>IGR!U17</f>
        <v>1752050</v>
      </c>
      <c r="D94" s="8">
        <v>1500000</v>
      </c>
      <c r="E94" s="8">
        <f t="shared" si="3"/>
        <v>-252050</v>
      </c>
    </row>
    <row r="95" spans="2:5" x14ac:dyDescent="0.25">
      <c r="B95" s="8" t="s">
        <v>162</v>
      </c>
      <c r="C95" s="8">
        <f>IGR!M17</f>
        <v>37000</v>
      </c>
      <c r="D95" s="8">
        <v>200000</v>
      </c>
      <c r="E95" s="8">
        <f t="shared" si="3"/>
        <v>163000</v>
      </c>
    </row>
    <row r="96" spans="2:5" ht="13.5" x14ac:dyDescent="0.25">
      <c r="B96" s="7" t="s">
        <v>83</v>
      </c>
      <c r="C96" s="7">
        <f>SUM(C78:C95)</f>
        <v>10842007.42</v>
      </c>
      <c r="D96" s="7">
        <f>SUM(D81)</f>
        <v>5000000</v>
      </c>
      <c r="E96" s="7">
        <f>SUM(E78:E95)</f>
        <v>5925745.5800000001</v>
      </c>
    </row>
    <row r="100" spans="1:10" ht="13.5" x14ac:dyDescent="0.25">
      <c r="A100" s="14" t="s">
        <v>0</v>
      </c>
      <c r="B100" s="14"/>
      <c r="C100" s="14"/>
      <c r="D100" s="14"/>
      <c r="E100" s="14"/>
      <c r="F100" s="14"/>
      <c r="G100" s="14"/>
      <c r="H100" s="14"/>
      <c r="I100" s="14"/>
    </row>
    <row r="101" spans="1:10" ht="13.5" x14ac:dyDescent="0.25">
      <c r="A101" s="14" t="s">
        <v>405</v>
      </c>
      <c r="B101" s="14"/>
      <c r="C101" s="14"/>
      <c r="D101" s="14"/>
      <c r="E101" s="14"/>
      <c r="F101" s="14"/>
      <c r="G101" s="14"/>
      <c r="H101" s="14"/>
      <c r="I101" s="14"/>
    </row>
    <row r="102" spans="1:10" ht="13.5" x14ac:dyDescent="0.25">
      <c r="A102" s="14" t="s">
        <v>121</v>
      </c>
      <c r="B102" s="14"/>
      <c r="C102" s="14"/>
      <c r="D102" s="14"/>
      <c r="E102" s="14"/>
      <c r="F102" s="14"/>
      <c r="G102" s="14"/>
      <c r="H102" s="14"/>
      <c r="I102" s="14"/>
    </row>
    <row r="103" spans="1:10" x14ac:dyDescent="0.25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10" ht="13.5" x14ac:dyDescent="0.25">
      <c r="A104" s="18" t="s">
        <v>249</v>
      </c>
      <c r="B104" s="18"/>
      <c r="C104" s="18"/>
      <c r="D104" s="18"/>
      <c r="E104" s="18"/>
      <c r="F104" s="18"/>
      <c r="G104" s="18"/>
      <c r="H104" s="18"/>
      <c r="I104" s="18"/>
    </row>
    <row r="105" spans="1:10" ht="13.5" x14ac:dyDescent="0.25">
      <c r="B105" s="7"/>
      <c r="C105" s="14"/>
      <c r="D105" s="14"/>
      <c r="E105" s="14"/>
      <c r="F105" s="14"/>
      <c r="G105" s="14"/>
      <c r="H105" s="14"/>
      <c r="I105" s="14"/>
    </row>
    <row r="106" spans="1:10" ht="24" customHeight="1" x14ac:dyDescent="0.25">
      <c r="A106" s="7" t="s">
        <v>122</v>
      </c>
      <c r="B106" s="7" t="s">
        <v>53</v>
      </c>
      <c r="C106" s="14" t="s">
        <v>406</v>
      </c>
      <c r="D106" s="14"/>
      <c r="E106" s="14"/>
      <c r="F106" s="7"/>
      <c r="H106" s="11" t="s">
        <v>410</v>
      </c>
      <c r="I106" s="11"/>
      <c r="J106" s="14"/>
    </row>
    <row r="107" spans="1:10" ht="13.5" x14ac:dyDescent="0.25">
      <c r="A107" s="7"/>
      <c r="B107" s="7"/>
      <c r="C107" s="14" t="s">
        <v>128</v>
      </c>
      <c r="D107" s="14"/>
      <c r="E107" s="14"/>
      <c r="F107" s="11" t="s">
        <v>101</v>
      </c>
      <c r="G107" s="14" t="s">
        <v>129</v>
      </c>
      <c r="H107" s="12"/>
      <c r="I107" s="12"/>
    </row>
    <row r="108" spans="1:10" ht="13.5" x14ac:dyDescent="0.25">
      <c r="B108" s="7" t="s">
        <v>10</v>
      </c>
      <c r="C108" s="14" t="s">
        <v>166</v>
      </c>
      <c r="D108" s="14" t="s">
        <v>167</v>
      </c>
      <c r="E108" s="7" t="s">
        <v>168</v>
      </c>
      <c r="H108" s="12"/>
      <c r="I108" s="12"/>
    </row>
    <row r="109" spans="1:10" x14ac:dyDescent="0.25">
      <c r="A109" s="8">
        <v>1</v>
      </c>
      <c r="B109" s="8" t="s">
        <v>165</v>
      </c>
      <c r="C109" s="8">
        <v>583332283.01999998</v>
      </c>
      <c r="D109" s="8">
        <f>'PAPER SUMMARY'!C290</f>
        <v>239256688.55000001</v>
      </c>
      <c r="E109" s="8">
        <f>C109-D109</f>
        <v>344075594.46999997</v>
      </c>
      <c r="F109" s="8">
        <f>BUDGET!C33</f>
        <v>337883617.39999998</v>
      </c>
      <c r="G109" s="8">
        <f>F109-D109</f>
        <v>98626928.849999964</v>
      </c>
      <c r="H109" s="12">
        <v>553507502.25</v>
      </c>
      <c r="I109" s="12"/>
    </row>
    <row r="110" spans="1:10" ht="13.5" x14ac:dyDescent="0.25">
      <c r="B110" s="7" t="s">
        <v>379</v>
      </c>
      <c r="C110" s="7">
        <f t="shared" ref="C110:H110" si="4">SUM(C109)</f>
        <v>583332283.01999998</v>
      </c>
      <c r="D110" s="7">
        <f t="shared" si="4"/>
        <v>239256688.55000001</v>
      </c>
      <c r="E110" s="7">
        <f t="shared" si="4"/>
        <v>344075594.46999997</v>
      </c>
      <c r="F110" s="7">
        <f t="shared" si="4"/>
        <v>337883617.39999998</v>
      </c>
      <c r="G110" s="7">
        <f t="shared" si="4"/>
        <v>98626928.849999964</v>
      </c>
      <c r="H110" s="14">
        <f t="shared" si="4"/>
        <v>553507502.25</v>
      </c>
      <c r="I110" s="14"/>
    </row>
    <row r="111" spans="1:10" x14ac:dyDescent="0.25">
      <c r="H111" s="12"/>
      <c r="I111" s="12"/>
    </row>
    <row r="112" spans="1:10" ht="13.5" x14ac:dyDescent="0.25">
      <c r="B112" s="7" t="s">
        <v>170</v>
      </c>
      <c r="H112" s="12"/>
      <c r="I112" s="12"/>
    </row>
    <row r="113" spans="1:9" x14ac:dyDescent="0.25">
      <c r="A113" s="8">
        <v>1</v>
      </c>
      <c r="B113" s="8" t="s">
        <v>172</v>
      </c>
      <c r="C113" s="8">
        <v>2029450</v>
      </c>
      <c r="D113" s="8">
        <f>'PAPER SUMMARY'!E290</f>
        <v>2029450</v>
      </c>
      <c r="E113" s="8">
        <v>0</v>
      </c>
      <c r="F113" s="8">
        <f>BUDGET!E33</f>
        <v>8780958</v>
      </c>
      <c r="G113" s="8">
        <f>F113-D113</f>
        <v>6751508</v>
      </c>
      <c r="H113" s="12">
        <v>5975764.5</v>
      </c>
      <c r="I113" s="12"/>
    </row>
    <row r="114" spans="1:9" x14ac:dyDescent="0.25">
      <c r="A114" s="8">
        <v>2</v>
      </c>
      <c r="B114" s="8" t="s">
        <v>171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12">
        <v>0</v>
      </c>
      <c r="I114" s="12"/>
    </row>
    <row r="115" spans="1:9" ht="13.5" x14ac:dyDescent="0.25">
      <c r="B115" s="7" t="s">
        <v>380</v>
      </c>
      <c r="C115" s="7">
        <f t="shared" ref="C115:H115" si="5">SUM(C113:C114)</f>
        <v>2029450</v>
      </c>
      <c r="D115" s="7">
        <f t="shared" si="5"/>
        <v>2029450</v>
      </c>
      <c r="E115" s="7">
        <f t="shared" si="5"/>
        <v>0</v>
      </c>
      <c r="F115" s="7">
        <f t="shared" si="5"/>
        <v>8780958</v>
      </c>
      <c r="G115" s="7">
        <f t="shared" si="5"/>
        <v>6751508</v>
      </c>
      <c r="H115" s="14">
        <f t="shared" si="5"/>
        <v>5975764.5</v>
      </c>
      <c r="I115" s="14"/>
    </row>
    <row r="116" spans="1:9" ht="13.5" x14ac:dyDescent="0.25">
      <c r="B116" s="7" t="s">
        <v>169</v>
      </c>
      <c r="C116" s="7">
        <f t="shared" ref="C116:H116" si="6">C110+C113</f>
        <v>585361733.01999998</v>
      </c>
      <c r="D116" s="7">
        <f t="shared" si="6"/>
        <v>241286138.55000001</v>
      </c>
      <c r="E116" s="7">
        <f t="shared" si="6"/>
        <v>344075594.46999997</v>
      </c>
      <c r="F116" s="7">
        <f t="shared" si="6"/>
        <v>346664575.39999998</v>
      </c>
      <c r="G116" s="7">
        <f t="shared" si="6"/>
        <v>105378436.84999996</v>
      </c>
      <c r="H116" s="14">
        <f t="shared" si="6"/>
        <v>559483266.75</v>
      </c>
      <c r="I116" s="14"/>
    </row>
    <row r="117" spans="1:9" x14ac:dyDescent="0.25">
      <c r="H117" s="19"/>
      <c r="I117" s="19"/>
    </row>
    <row r="118" spans="1:9" ht="13.5" x14ac:dyDescent="0.25">
      <c r="C118" s="7"/>
      <c r="D118" s="7"/>
      <c r="F118" s="7"/>
      <c r="G118" s="7"/>
      <c r="H118" s="14"/>
      <c r="I118" s="14"/>
    </row>
    <row r="119" spans="1:9" ht="13.5" x14ac:dyDescent="0.25">
      <c r="A119" s="14" t="s">
        <v>0</v>
      </c>
      <c r="B119" s="14"/>
      <c r="C119" s="14"/>
      <c r="D119" s="14"/>
      <c r="E119" s="14"/>
      <c r="F119" s="14"/>
      <c r="G119" s="14"/>
      <c r="H119" s="14"/>
      <c r="I119" s="14"/>
    </row>
    <row r="120" spans="1:9" ht="13.5" x14ac:dyDescent="0.25">
      <c r="A120" s="14" t="s">
        <v>405</v>
      </c>
      <c r="B120" s="14"/>
      <c r="C120" s="14"/>
      <c r="D120" s="14"/>
      <c r="E120" s="14"/>
      <c r="F120" s="14"/>
      <c r="G120" s="14"/>
      <c r="H120" s="14"/>
      <c r="I120" s="14"/>
    </row>
    <row r="121" spans="1:9" ht="13.5" x14ac:dyDescent="0.25">
      <c r="A121" s="14" t="s">
        <v>121</v>
      </c>
      <c r="B121" s="14"/>
      <c r="C121" s="14"/>
      <c r="D121" s="14"/>
      <c r="E121" s="14"/>
      <c r="F121" s="14"/>
      <c r="G121" s="14"/>
      <c r="H121" s="14"/>
      <c r="I121" s="14"/>
    </row>
    <row r="122" spans="1:9" ht="13.5" x14ac:dyDescent="0.25">
      <c r="A122" s="18" t="s">
        <v>250</v>
      </c>
      <c r="B122" s="18"/>
      <c r="C122" s="18"/>
      <c r="D122" s="18"/>
      <c r="E122" s="18"/>
      <c r="F122" s="18"/>
      <c r="G122" s="18"/>
      <c r="H122" s="18"/>
      <c r="I122" s="18"/>
    </row>
    <row r="123" spans="1:9" ht="13.5" x14ac:dyDescent="0.25">
      <c r="A123" s="14" t="s">
        <v>122</v>
      </c>
      <c r="B123" s="14" t="s">
        <v>53</v>
      </c>
      <c r="C123" s="14" t="s">
        <v>406</v>
      </c>
      <c r="D123" s="14"/>
      <c r="E123" s="14"/>
      <c r="F123" s="14"/>
      <c r="G123" s="14"/>
      <c r="H123" s="14" t="s">
        <v>407</v>
      </c>
      <c r="I123" s="14"/>
    </row>
    <row r="124" spans="1:9" ht="13.5" x14ac:dyDescent="0.25">
      <c r="A124" s="14"/>
      <c r="B124" s="14"/>
      <c r="C124" s="14" t="s">
        <v>128</v>
      </c>
      <c r="D124" s="14"/>
      <c r="E124" s="14"/>
      <c r="F124" s="14" t="s">
        <v>101</v>
      </c>
      <c r="G124" s="14" t="s">
        <v>129</v>
      </c>
      <c r="H124" s="14"/>
      <c r="I124" s="14"/>
    </row>
    <row r="125" spans="1:9" x14ac:dyDescent="0.25">
      <c r="C125" s="12" t="s">
        <v>173</v>
      </c>
      <c r="D125" s="12" t="s">
        <v>167</v>
      </c>
      <c r="E125" s="12" t="s">
        <v>168</v>
      </c>
      <c r="H125" s="12"/>
      <c r="I125" s="12"/>
    </row>
    <row r="126" spans="1:9" x14ac:dyDescent="0.25">
      <c r="A126" s="8">
        <v>1</v>
      </c>
      <c r="B126" s="8" t="s">
        <v>174</v>
      </c>
      <c r="C126" s="8">
        <v>407465538.61000001</v>
      </c>
      <c r="D126" s="8">
        <f>'PAPER SUMMARY'!D290</f>
        <v>201932009.90000001</v>
      </c>
      <c r="E126" s="8">
        <f>C126-D126</f>
        <v>205533528.71000001</v>
      </c>
      <c r="F126" s="8">
        <v>146151750</v>
      </c>
      <c r="G126" s="8">
        <f>F126-D126</f>
        <v>-55780259.900000006</v>
      </c>
      <c r="H126" s="12">
        <v>228480878</v>
      </c>
      <c r="I126" s="12"/>
    </row>
    <row r="127" spans="1:9" x14ac:dyDescent="0.25">
      <c r="A127" s="8">
        <v>2</v>
      </c>
      <c r="B127" s="8" t="s">
        <v>175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12">
        <v>0</v>
      </c>
      <c r="I127" s="12"/>
    </row>
    <row r="128" spans="1:9" ht="13.5" x14ac:dyDescent="0.25">
      <c r="B128" s="7" t="s">
        <v>176</v>
      </c>
      <c r="C128" s="7">
        <f t="shared" ref="C128:H128" si="7">SUM(C126:C127)</f>
        <v>407465538.61000001</v>
      </c>
      <c r="D128" s="7">
        <f t="shared" si="7"/>
        <v>201932009.90000001</v>
      </c>
      <c r="E128" s="7">
        <f t="shared" si="7"/>
        <v>205533528.71000001</v>
      </c>
      <c r="F128" s="7">
        <f t="shared" si="7"/>
        <v>146151750</v>
      </c>
      <c r="G128" s="7">
        <f t="shared" si="7"/>
        <v>-55780259.900000006</v>
      </c>
      <c r="H128" s="14">
        <f t="shared" si="7"/>
        <v>228480878</v>
      </c>
      <c r="I128" s="14"/>
    </row>
    <row r="129" spans="2:9" ht="13.5" x14ac:dyDescent="0.25">
      <c r="B129" s="7"/>
      <c r="C129" s="7"/>
      <c r="D129" s="7"/>
      <c r="E129" s="7"/>
      <c r="F129" s="7"/>
      <c r="G129" s="7"/>
      <c r="H129" s="14"/>
      <c r="I129" s="14"/>
    </row>
    <row r="130" spans="2:9" ht="13.5" x14ac:dyDescent="0.25">
      <c r="B130" s="7"/>
      <c r="C130" s="7"/>
      <c r="D130" s="7"/>
      <c r="E130" s="7"/>
      <c r="F130" s="7"/>
      <c r="G130" s="7"/>
      <c r="H130" s="14"/>
      <c r="I130" s="14"/>
    </row>
    <row r="131" spans="2:9" ht="13.5" x14ac:dyDescent="0.25">
      <c r="B131" s="7"/>
      <c r="C131" s="7"/>
      <c r="D131" s="7"/>
      <c r="E131" s="7"/>
      <c r="F131" s="7"/>
      <c r="G131" s="7"/>
      <c r="H131" s="14"/>
      <c r="I131" s="14"/>
    </row>
    <row r="133" spans="2:9" ht="13.5" x14ac:dyDescent="0.25">
      <c r="C133" s="7"/>
      <c r="D133" s="7"/>
    </row>
    <row r="134" spans="2:9" ht="13.5" x14ac:dyDescent="0.25">
      <c r="B134" s="14" t="s">
        <v>0</v>
      </c>
      <c r="C134" s="14"/>
      <c r="D134" s="14"/>
      <c r="E134" s="14"/>
      <c r="F134" s="14"/>
      <c r="G134" s="14"/>
      <c r="H134" s="7"/>
      <c r="I134" s="7"/>
    </row>
    <row r="135" spans="2:9" ht="13.5" x14ac:dyDescent="0.25">
      <c r="B135" s="14" t="s">
        <v>405</v>
      </c>
      <c r="C135" s="14"/>
      <c r="D135" s="14"/>
      <c r="E135" s="14"/>
      <c r="F135" s="14"/>
      <c r="G135" s="14"/>
      <c r="H135" s="7"/>
      <c r="I135" s="7"/>
    </row>
    <row r="136" spans="2:9" ht="13.5" x14ac:dyDescent="0.25">
      <c r="B136" s="14" t="s">
        <v>121</v>
      </c>
      <c r="C136" s="14"/>
      <c r="D136" s="14"/>
      <c r="E136" s="14"/>
      <c r="F136" s="14"/>
      <c r="G136" s="14"/>
      <c r="H136" s="7"/>
      <c r="I136" s="7"/>
    </row>
    <row r="137" spans="2:9" ht="13.5" x14ac:dyDescent="0.25">
      <c r="B137" s="18" t="s">
        <v>455</v>
      </c>
      <c r="C137" s="18"/>
      <c r="D137" s="18"/>
      <c r="E137" s="18"/>
      <c r="F137" s="18"/>
      <c r="G137" s="18"/>
    </row>
    <row r="138" spans="2:9" ht="13.5" x14ac:dyDescent="0.25">
      <c r="B138" s="14" t="s">
        <v>53</v>
      </c>
      <c r="C138" s="14" t="s">
        <v>406</v>
      </c>
      <c r="D138" s="14"/>
      <c r="E138" s="14"/>
      <c r="F138" s="14" t="s">
        <v>407</v>
      </c>
      <c r="G138" s="14"/>
    </row>
    <row r="139" spans="2:9" ht="13.5" x14ac:dyDescent="0.25">
      <c r="B139" s="14"/>
      <c r="C139" s="14" t="s">
        <v>128</v>
      </c>
      <c r="D139" s="14" t="s">
        <v>101</v>
      </c>
      <c r="E139" s="14" t="s">
        <v>129</v>
      </c>
      <c r="F139" s="14" t="s">
        <v>128</v>
      </c>
      <c r="G139" s="14"/>
    </row>
    <row r="140" spans="2:9" x14ac:dyDescent="0.25">
      <c r="B140" s="8" t="s">
        <v>177</v>
      </c>
      <c r="C140" s="8">
        <f>'PAPER SUMMARY'!F290</f>
        <v>2975837.66</v>
      </c>
      <c r="D140" s="8">
        <f>BUDGET!F33</f>
        <v>75100000</v>
      </c>
      <c r="E140" s="8">
        <f>D140-C140</f>
        <v>72124162.340000004</v>
      </c>
      <c r="F140" s="12">
        <v>19707500</v>
      </c>
      <c r="G140" s="12"/>
    </row>
    <row r="141" spans="2:9" x14ac:dyDescent="0.25">
      <c r="B141" s="8" t="s">
        <v>178</v>
      </c>
      <c r="C141" s="8">
        <f>'PAPER SUMMARY'!G290</f>
        <v>1871900</v>
      </c>
      <c r="D141" s="8">
        <f>BUDGET!G33</f>
        <v>7800000</v>
      </c>
      <c r="E141" s="8">
        <f t="shared" ref="E141:E162" si="8">D141-C141</f>
        <v>5928100</v>
      </c>
      <c r="F141" s="12">
        <v>1054500</v>
      </c>
      <c r="G141" s="12"/>
    </row>
    <row r="142" spans="2:9" x14ac:dyDescent="0.25">
      <c r="B142" s="8" t="s">
        <v>179</v>
      </c>
      <c r="C142" s="8">
        <f>'PAPER SUMMARY'!H290</f>
        <v>400899537.49000001</v>
      </c>
      <c r="D142" s="8">
        <f>BUDGET!H33</f>
        <v>412850000</v>
      </c>
      <c r="E142" s="8">
        <f t="shared" si="8"/>
        <v>11950462.50999999</v>
      </c>
      <c r="F142" s="12">
        <v>79970989</v>
      </c>
      <c r="G142" s="12"/>
    </row>
    <row r="143" spans="2:9" x14ac:dyDescent="0.25">
      <c r="B143" s="8" t="s">
        <v>180</v>
      </c>
      <c r="C143" s="8">
        <f>'PAPER SUMMARY'!I290</f>
        <v>21313250</v>
      </c>
      <c r="D143" s="8">
        <f>BUDGET!I33</f>
        <v>70226670</v>
      </c>
      <c r="E143" s="8">
        <f t="shared" si="8"/>
        <v>48913420</v>
      </c>
      <c r="F143" s="12">
        <v>19513490</v>
      </c>
      <c r="G143" s="12"/>
    </row>
    <row r="144" spans="2:9" x14ac:dyDescent="0.25">
      <c r="B144" s="8" t="s">
        <v>181</v>
      </c>
      <c r="C144" s="8">
        <f>'PAPER SUMMARY'!J290</f>
        <v>8908857.7400000002</v>
      </c>
      <c r="D144" s="8">
        <f>BUDGET!J33</f>
        <v>21145900</v>
      </c>
      <c r="E144" s="8">
        <f t="shared" si="8"/>
        <v>12237042.26</v>
      </c>
      <c r="F144" s="12">
        <v>7416572</v>
      </c>
      <c r="G144" s="12"/>
    </row>
    <row r="145" spans="2:7" x14ac:dyDescent="0.25">
      <c r="B145" s="8" t="s">
        <v>182</v>
      </c>
      <c r="C145" s="8">
        <f>'PAPER SUMMARY'!K290</f>
        <v>70852888.099999994</v>
      </c>
      <c r="D145" s="8">
        <f>BUDGET!K33</f>
        <v>73540000</v>
      </c>
      <c r="E145" s="8">
        <f t="shared" si="8"/>
        <v>2687111.900000006</v>
      </c>
      <c r="F145" s="12">
        <v>76984079</v>
      </c>
      <c r="G145" s="12"/>
    </row>
    <row r="146" spans="2:7" x14ac:dyDescent="0.25">
      <c r="B146" s="8" t="s">
        <v>183</v>
      </c>
      <c r="C146" s="8">
        <f>'PAPER SUMMARY'!L290</f>
        <v>47845571.419999994</v>
      </c>
      <c r="D146" s="8">
        <f>BUDGET!L33</f>
        <v>73400000</v>
      </c>
      <c r="E146" s="8">
        <f t="shared" si="8"/>
        <v>25554428.580000006</v>
      </c>
      <c r="F146" s="12">
        <v>45575767</v>
      </c>
      <c r="G146" s="12"/>
    </row>
    <row r="147" spans="2:7" x14ac:dyDescent="0.25">
      <c r="B147" s="8" t="s">
        <v>184</v>
      </c>
      <c r="C147" s="8">
        <f>'PAPER SUMMARY'!N290</f>
        <v>19193521.43</v>
      </c>
      <c r="D147" s="8">
        <f>BUDGET!M33</f>
        <v>53800000</v>
      </c>
      <c r="E147" s="8">
        <f t="shared" si="8"/>
        <v>34606478.57</v>
      </c>
      <c r="F147" s="12">
        <v>32554200</v>
      </c>
      <c r="G147" s="12"/>
    </row>
    <row r="148" spans="2:7" x14ac:dyDescent="0.25">
      <c r="B148" s="8" t="s">
        <v>185</v>
      </c>
      <c r="C148" s="8">
        <f>'PAPER SUMMARY'!AY273</f>
        <v>5733410</v>
      </c>
      <c r="D148" s="8">
        <f>BUDGET!BB17</f>
        <v>17800000</v>
      </c>
      <c r="E148" s="8">
        <f t="shared" si="8"/>
        <v>12066590</v>
      </c>
      <c r="F148" s="12">
        <v>15004650</v>
      </c>
      <c r="G148" s="12"/>
    </row>
    <row r="149" spans="2:7" x14ac:dyDescent="0.25">
      <c r="B149" s="8" t="s">
        <v>186</v>
      </c>
      <c r="C149" s="8">
        <f>'PAPER SUMMARY'!AZ273</f>
        <v>1155500</v>
      </c>
      <c r="D149" s="8">
        <f>BUDGET!BC17</f>
        <v>10000000</v>
      </c>
      <c r="E149" s="8">
        <f t="shared" si="8"/>
        <v>8844500</v>
      </c>
      <c r="F149" s="12">
        <v>30792428</v>
      </c>
      <c r="G149" s="12"/>
    </row>
    <row r="150" spans="2:7" x14ac:dyDescent="0.25">
      <c r="B150" s="8" t="s">
        <v>187</v>
      </c>
      <c r="C150" s="8">
        <f>'PAPER SUMMARY'!BA273</f>
        <v>226071.43</v>
      </c>
      <c r="D150" s="8">
        <f>BUDGET!BD17</f>
        <v>4100000</v>
      </c>
      <c r="E150" s="8">
        <f t="shared" si="8"/>
        <v>3873928.57</v>
      </c>
      <c r="F150" s="12">
        <v>4015000</v>
      </c>
      <c r="G150" s="12"/>
    </row>
    <row r="151" spans="2:7" x14ac:dyDescent="0.25">
      <c r="B151" s="8" t="s">
        <v>188</v>
      </c>
      <c r="C151" s="8">
        <f>'PAPER SUMMARY'!BB273</f>
        <v>90000</v>
      </c>
      <c r="D151" s="8">
        <f>BUDGET!BE17</f>
        <v>3000000</v>
      </c>
      <c r="E151" s="8">
        <f t="shared" si="8"/>
        <v>2910000</v>
      </c>
      <c r="F151" s="12">
        <v>3900000</v>
      </c>
      <c r="G151" s="12"/>
    </row>
    <row r="152" spans="2:7" x14ac:dyDescent="0.25">
      <c r="B152" s="8" t="s">
        <v>189</v>
      </c>
      <c r="C152" s="8">
        <f>'PAPER SUMMARY'!BD273</f>
        <v>11358200</v>
      </c>
      <c r="D152" s="8">
        <f>BUDGET!BG17</f>
        <v>19200000</v>
      </c>
      <c r="E152" s="8">
        <f t="shared" si="8"/>
        <v>7841800</v>
      </c>
      <c r="F152" s="12">
        <v>39726750</v>
      </c>
      <c r="G152" s="12"/>
    </row>
    <row r="153" spans="2:7" x14ac:dyDescent="0.25">
      <c r="B153" s="8" t="s">
        <v>190</v>
      </c>
      <c r="C153" s="8">
        <f>'PAPER SUMMARY'!BE273</f>
        <v>0</v>
      </c>
      <c r="D153" s="8">
        <f>BUDGET!BH17</f>
        <v>17800000</v>
      </c>
      <c r="E153" s="8">
        <f t="shared" si="8"/>
        <v>17800000</v>
      </c>
      <c r="F153" s="12">
        <v>500000</v>
      </c>
      <c r="G153" s="12"/>
    </row>
    <row r="154" spans="2:7" ht="13.5" x14ac:dyDescent="0.25">
      <c r="B154" s="7" t="s">
        <v>196</v>
      </c>
      <c r="F154" s="12">
        <v>2000000</v>
      </c>
      <c r="G154" s="12"/>
    </row>
    <row r="155" spans="2:7" x14ac:dyDescent="0.25">
      <c r="B155" s="8" t="s">
        <v>197</v>
      </c>
      <c r="C155" s="8">
        <f>'PAPER SUMMARY'!B290</f>
        <v>211519982.78999999</v>
      </c>
      <c r="D155" s="8">
        <f>BUDGET!D33</f>
        <v>191568125</v>
      </c>
      <c r="E155" s="8">
        <f t="shared" si="8"/>
        <v>-19951857.789999992</v>
      </c>
      <c r="F155" s="12">
        <v>370341280</v>
      </c>
      <c r="G155" s="12"/>
    </row>
    <row r="156" spans="2:7" ht="13.5" x14ac:dyDescent="0.25">
      <c r="B156" s="7" t="s">
        <v>198</v>
      </c>
      <c r="F156" s="12"/>
      <c r="G156" s="12"/>
    </row>
    <row r="157" spans="2:7" x14ac:dyDescent="0.25">
      <c r="B157" s="8" t="s">
        <v>199</v>
      </c>
      <c r="C157" s="8">
        <f>'STATUTORY DEDUCTION'!O5</f>
        <v>12625523.16</v>
      </c>
      <c r="D157" s="8">
        <v>0</v>
      </c>
      <c r="E157" s="8">
        <f t="shared" si="8"/>
        <v>-12625523.16</v>
      </c>
      <c r="F157" s="12">
        <v>6807204</v>
      </c>
      <c r="G157" s="12"/>
    </row>
    <row r="158" spans="2:7" x14ac:dyDescent="0.25">
      <c r="B158" s="8" t="s">
        <v>203</v>
      </c>
      <c r="C158" s="8">
        <f>'STATUTORY DEDUCTION'!O4</f>
        <v>20338935.919999998</v>
      </c>
      <c r="D158" s="8">
        <v>0</v>
      </c>
      <c r="E158" s="8">
        <f t="shared" si="8"/>
        <v>-20338935.919999998</v>
      </c>
      <c r="F158" s="12">
        <v>11410087</v>
      </c>
      <c r="G158" s="12"/>
    </row>
    <row r="159" spans="2:7" x14ac:dyDescent="0.25">
      <c r="B159" s="8" t="s">
        <v>200</v>
      </c>
      <c r="C159" s="8">
        <f>'STATUTORY DEDUCTION'!O3</f>
        <v>9941134.6600000001</v>
      </c>
      <c r="D159" s="8">
        <v>0</v>
      </c>
      <c r="E159" s="8">
        <f t="shared" si="8"/>
        <v>-9941134.6600000001</v>
      </c>
      <c r="F159" s="12">
        <v>10114001</v>
      </c>
      <c r="G159" s="12"/>
    </row>
    <row r="160" spans="2:7" x14ac:dyDescent="0.25">
      <c r="B160" s="8" t="s">
        <v>201</v>
      </c>
      <c r="C160" s="8">
        <f>'STATUTORY DEDUCTION'!O6</f>
        <v>13814710.68</v>
      </c>
      <c r="D160" s="8">
        <v>0</v>
      </c>
      <c r="E160" s="8">
        <f t="shared" si="8"/>
        <v>-13814710.68</v>
      </c>
      <c r="F160" s="12">
        <v>12698082</v>
      </c>
      <c r="G160" s="12"/>
    </row>
    <row r="161" spans="2:14" x14ac:dyDescent="0.25">
      <c r="B161" s="8" t="s">
        <v>202</v>
      </c>
      <c r="C161" s="8">
        <f>'STATUTORY DEDUCTION'!O7</f>
        <v>4810932.8</v>
      </c>
      <c r="D161" s="8">
        <v>0</v>
      </c>
      <c r="E161" s="8">
        <f t="shared" si="8"/>
        <v>-4810932.8</v>
      </c>
      <c r="F161" s="12">
        <v>0</v>
      </c>
      <c r="G161" s="12"/>
    </row>
    <row r="162" spans="2:14" x14ac:dyDescent="0.25">
      <c r="B162" s="8" t="s">
        <v>253</v>
      </c>
      <c r="C162" s="8">
        <f>'STATUTORY DEDUCTION'!O8</f>
        <v>101959385.37</v>
      </c>
      <c r="D162" s="8">
        <f>BUDGET!P33</f>
        <v>148000000</v>
      </c>
      <c r="E162" s="8">
        <f t="shared" si="8"/>
        <v>46040614.629999995</v>
      </c>
      <c r="F162" s="12">
        <v>0</v>
      </c>
      <c r="G162" s="12"/>
    </row>
    <row r="163" spans="2:14" x14ac:dyDescent="0.25">
      <c r="B163" s="8" t="s">
        <v>440</v>
      </c>
      <c r="C163" s="8">
        <v>0</v>
      </c>
      <c r="D163" s="8">
        <v>0</v>
      </c>
      <c r="F163" s="12">
        <v>106618020</v>
      </c>
      <c r="G163" s="12"/>
    </row>
    <row r="164" spans="2:14" ht="13.5" x14ac:dyDescent="0.25">
      <c r="B164" s="7" t="s">
        <v>204</v>
      </c>
      <c r="C164" s="7">
        <f>SUM(C140:C162)</f>
        <v>967435150.64999962</v>
      </c>
      <c r="D164" s="7">
        <f>SUM(D140:D163)</f>
        <v>1199330695</v>
      </c>
      <c r="E164" s="7">
        <f>SUM(E140:E162)</f>
        <v>231895544.34999999</v>
      </c>
      <c r="F164" s="14">
        <v>899390589</v>
      </c>
      <c r="G164" s="14"/>
    </row>
    <row r="165" spans="2:14" ht="13.5" x14ac:dyDescent="0.25">
      <c r="B165" s="7"/>
      <c r="C165" s="7"/>
      <c r="D165" s="7"/>
      <c r="E165" s="7"/>
      <c r="F165" s="12"/>
      <c r="G165" s="12"/>
    </row>
    <row r="166" spans="2:14" ht="13.5" x14ac:dyDescent="0.25">
      <c r="B166" s="7"/>
      <c r="C166" s="7"/>
      <c r="D166" s="7"/>
      <c r="E166" s="7"/>
      <c r="F166" s="12"/>
      <c r="G166" s="12"/>
    </row>
    <row r="167" spans="2:14" ht="13.5" x14ac:dyDescent="0.25">
      <c r="B167" s="7"/>
      <c r="C167" s="7"/>
      <c r="D167" s="7"/>
      <c r="E167" s="7"/>
      <c r="F167" s="14"/>
      <c r="G167" s="14"/>
    </row>
    <row r="169" spans="2:14" ht="13.5" x14ac:dyDescent="0.25">
      <c r="B169" s="14" t="s">
        <v>0</v>
      </c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2:14" ht="13.5" x14ac:dyDescent="0.25">
      <c r="B170" s="14" t="s">
        <v>419</v>
      </c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  <row r="171" spans="2:14" ht="13.5" x14ac:dyDescent="0.25">
      <c r="B171" s="14" t="s">
        <v>121</v>
      </c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N171" s="14"/>
    </row>
    <row r="172" spans="2:14" x14ac:dyDescent="0.25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</row>
    <row r="173" spans="2:14" x14ac:dyDescent="0.25">
      <c r="B173" s="35" t="s">
        <v>461</v>
      </c>
      <c r="C173" s="35"/>
      <c r="D173" s="35"/>
      <c r="E173" s="35"/>
      <c r="F173" s="35"/>
      <c r="G173" s="35"/>
      <c r="H173" s="35"/>
      <c r="I173" s="35"/>
      <c r="J173" s="35"/>
      <c r="K173" s="35"/>
      <c r="L173" s="35"/>
    </row>
    <row r="174" spans="2:14" x14ac:dyDescent="0.25">
      <c r="B174" s="34"/>
      <c r="C174" s="34"/>
      <c r="D174" s="34"/>
      <c r="E174" s="34"/>
      <c r="F174" s="34"/>
      <c r="G174" s="39"/>
      <c r="H174" s="34"/>
      <c r="I174" s="34"/>
      <c r="J174" s="34"/>
      <c r="K174" s="34"/>
      <c r="L174" s="34"/>
    </row>
    <row r="175" spans="2:14" ht="18" x14ac:dyDescent="0.25">
      <c r="B175" s="36" t="s">
        <v>53</v>
      </c>
      <c r="C175" s="38" t="s">
        <v>212</v>
      </c>
      <c r="D175" s="38" t="s">
        <v>474</v>
      </c>
      <c r="E175" s="38" t="s">
        <v>475</v>
      </c>
      <c r="F175" s="38" t="s">
        <v>476</v>
      </c>
      <c r="G175" s="38" t="s">
        <v>459</v>
      </c>
      <c r="H175" s="38" t="s">
        <v>213</v>
      </c>
      <c r="I175" s="38" t="s">
        <v>477</v>
      </c>
      <c r="J175" s="37" t="s">
        <v>214</v>
      </c>
      <c r="K175" s="37" t="s">
        <v>215</v>
      </c>
      <c r="L175" s="37" t="s">
        <v>83</v>
      </c>
    </row>
    <row r="176" spans="2:14" x14ac:dyDescent="0.25">
      <c r="B176" s="40" t="s">
        <v>216</v>
      </c>
      <c r="C176" s="34"/>
      <c r="D176" s="34"/>
      <c r="E176" s="34"/>
      <c r="F176" s="34"/>
      <c r="G176" s="34"/>
      <c r="H176" s="34"/>
      <c r="I176" s="34"/>
      <c r="J176" s="34"/>
      <c r="K176" s="34"/>
      <c r="L176" s="34"/>
    </row>
    <row r="177" spans="2:12" x14ac:dyDescent="0.25">
      <c r="B177" s="34" t="s">
        <v>364</v>
      </c>
      <c r="C177" s="34">
        <v>17313019</v>
      </c>
      <c r="D177" s="34">
        <v>17691466</v>
      </c>
      <c r="E177" s="34">
        <v>24289408</v>
      </c>
      <c r="F177" s="34">
        <v>686265150</v>
      </c>
      <c r="G177" s="34">
        <v>0</v>
      </c>
      <c r="H177" s="34">
        <v>63589579</v>
      </c>
      <c r="I177" s="34">
        <v>40934062</v>
      </c>
      <c r="J177" s="34">
        <v>65675000</v>
      </c>
      <c r="K177" s="34">
        <v>719361293</v>
      </c>
      <c r="L177" s="34">
        <v>1635152977</v>
      </c>
    </row>
    <row r="178" spans="2:12" x14ac:dyDescent="0.25">
      <c r="B178" s="34" t="s">
        <v>217</v>
      </c>
      <c r="C178" s="34">
        <v>0</v>
      </c>
      <c r="D178" s="34">
        <f>C319</f>
        <v>11000</v>
      </c>
      <c r="E178" s="34">
        <v>0</v>
      </c>
      <c r="F178" s="34">
        <v>92462614.359999999</v>
      </c>
      <c r="G178" s="34">
        <v>184163991.65000001</v>
      </c>
      <c r="H178" s="34">
        <f>C321</f>
        <v>91424774.760000005</v>
      </c>
      <c r="I178" s="34">
        <v>0</v>
      </c>
      <c r="J178" s="34">
        <v>0</v>
      </c>
      <c r="K178" s="34">
        <v>0</v>
      </c>
      <c r="L178" s="34">
        <v>368062380.76999998</v>
      </c>
    </row>
    <row r="179" spans="2:12" x14ac:dyDescent="0.25">
      <c r="B179" s="34" t="s">
        <v>218</v>
      </c>
      <c r="C179" s="34"/>
      <c r="D179" s="34"/>
      <c r="E179" s="34"/>
      <c r="F179" s="34"/>
      <c r="G179" s="34"/>
      <c r="H179" s="34"/>
      <c r="I179" s="34"/>
      <c r="J179" s="34"/>
      <c r="K179" s="34"/>
      <c r="L179" s="34"/>
    </row>
    <row r="180" spans="2:12" x14ac:dyDescent="0.25">
      <c r="B180" s="34" t="s">
        <v>219</v>
      </c>
      <c r="C180" s="34">
        <v>0</v>
      </c>
      <c r="D180" s="34">
        <v>0</v>
      </c>
      <c r="E180" s="34">
        <v>0</v>
      </c>
      <c r="F180" s="34"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</row>
    <row r="181" spans="2:12" x14ac:dyDescent="0.25">
      <c r="B181" s="41" t="s">
        <v>449</v>
      </c>
      <c r="C181" s="36">
        <f t="shared" ref="C181:K181" si="9">SUM(C177:C180)</f>
        <v>17313019</v>
      </c>
      <c r="D181" s="36">
        <f t="shared" si="9"/>
        <v>17702466</v>
      </c>
      <c r="E181" s="36">
        <f t="shared" si="9"/>
        <v>24289408</v>
      </c>
      <c r="F181" s="36">
        <f t="shared" si="9"/>
        <v>778727764.36000001</v>
      </c>
      <c r="G181" s="36">
        <f t="shared" si="9"/>
        <v>184163991.65000001</v>
      </c>
      <c r="H181" s="36">
        <f t="shared" si="9"/>
        <v>155014353.75999999</v>
      </c>
      <c r="I181" s="36">
        <f t="shared" si="9"/>
        <v>40934062</v>
      </c>
      <c r="J181" s="36">
        <f t="shared" si="9"/>
        <v>65675000</v>
      </c>
      <c r="K181" s="36">
        <f t="shared" si="9"/>
        <v>719361293</v>
      </c>
      <c r="L181" s="36">
        <v>2003215357.77</v>
      </c>
    </row>
    <row r="182" spans="2:12" x14ac:dyDescent="0.25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</row>
    <row r="183" spans="2:12" x14ac:dyDescent="0.25">
      <c r="B183" s="41" t="s">
        <v>220</v>
      </c>
      <c r="C183" s="34"/>
      <c r="D183" s="34"/>
      <c r="E183" s="34"/>
      <c r="F183" s="34"/>
      <c r="G183" s="34"/>
      <c r="H183" s="34"/>
      <c r="I183" s="34"/>
      <c r="J183" s="34"/>
      <c r="K183" s="34"/>
      <c r="L183" s="34"/>
    </row>
    <row r="184" spans="2:12" s="20" customFormat="1" x14ac:dyDescent="0.25">
      <c r="B184" s="42" t="s">
        <v>221</v>
      </c>
      <c r="C184" s="10">
        <v>0.2</v>
      </c>
      <c r="D184" s="10">
        <v>0.25</v>
      </c>
      <c r="E184" s="10">
        <v>0.1</v>
      </c>
      <c r="F184" s="10">
        <v>0.01</v>
      </c>
      <c r="G184" s="10">
        <v>0.25</v>
      </c>
      <c r="H184" s="10">
        <v>0.2</v>
      </c>
      <c r="I184" s="10">
        <v>0.25</v>
      </c>
      <c r="J184" s="10">
        <v>0</v>
      </c>
      <c r="K184" s="10">
        <v>0.02</v>
      </c>
      <c r="L184" s="9"/>
    </row>
    <row r="185" spans="2:12" x14ac:dyDescent="0.25">
      <c r="B185" s="34" t="s">
        <v>364</v>
      </c>
      <c r="C185" s="1">
        <f>C177*C184</f>
        <v>3462603.8000000003</v>
      </c>
      <c r="D185" s="1">
        <f t="shared" ref="D185:K185" si="10">D177*D184</f>
        <v>4422866.5</v>
      </c>
      <c r="E185" s="1">
        <f t="shared" si="10"/>
        <v>2428940.8000000003</v>
      </c>
      <c r="F185" s="1">
        <f t="shared" si="10"/>
        <v>6862651.5</v>
      </c>
      <c r="G185" s="1">
        <f t="shared" si="10"/>
        <v>0</v>
      </c>
      <c r="H185" s="1">
        <f t="shared" si="10"/>
        <v>12717915.800000001</v>
      </c>
      <c r="I185" s="1">
        <f t="shared" si="10"/>
        <v>10233515.5</v>
      </c>
      <c r="J185" s="1">
        <f t="shared" si="10"/>
        <v>0</v>
      </c>
      <c r="K185" s="1">
        <f t="shared" si="10"/>
        <v>14387225.859999999</v>
      </c>
      <c r="L185" s="1">
        <v>54515719.760000005</v>
      </c>
    </row>
    <row r="186" spans="2:12" x14ac:dyDescent="0.25">
      <c r="B186" s="34" t="s">
        <v>217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</row>
    <row r="187" spans="2:12" x14ac:dyDescent="0.25">
      <c r="B187" s="34" t="s">
        <v>222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</row>
    <row r="188" spans="2:12" x14ac:dyDescent="0.25">
      <c r="B188" s="34" t="s">
        <v>223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</row>
    <row r="189" spans="2:12" x14ac:dyDescent="0.25">
      <c r="B189" s="36" t="s">
        <v>224</v>
      </c>
      <c r="C189" s="2">
        <f>C181*C184</f>
        <v>3462603.8000000003</v>
      </c>
      <c r="D189" s="2">
        <f t="shared" ref="D189:K189" si="11">D181*D184</f>
        <v>4425616.5</v>
      </c>
      <c r="E189" s="2">
        <f t="shared" si="11"/>
        <v>2428940.8000000003</v>
      </c>
      <c r="F189" s="2">
        <f t="shared" si="11"/>
        <v>7787277.6436000001</v>
      </c>
      <c r="G189" s="2">
        <f t="shared" si="11"/>
        <v>46040997.912500001</v>
      </c>
      <c r="H189" s="2">
        <f t="shared" si="11"/>
        <v>31002870.752</v>
      </c>
      <c r="I189" s="2">
        <f t="shared" si="11"/>
        <v>10233515.5</v>
      </c>
      <c r="J189" s="2">
        <f t="shared" si="11"/>
        <v>0</v>
      </c>
      <c r="K189" s="2">
        <f t="shared" si="11"/>
        <v>14387225.859999999</v>
      </c>
      <c r="L189" s="2">
        <v>119777548.77</v>
      </c>
    </row>
    <row r="190" spans="2:12" x14ac:dyDescent="0.25">
      <c r="B190" s="36" t="s">
        <v>448</v>
      </c>
      <c r="C190" s="2">
        <f>C178*C184+(C185*2)</f>
        <v>6925207.6000000006</v>
      </c>
      <c r="D190" s="2">
        <f t="shared" ref="D190:K190" si="12">D178*D184+(D185*2)</f>
        <v>8848483</v>
      </c>
      <c r="E190" s="2">
        <f t="shared" si="12"/>
        <v>4857881.6000000006</v>
      </c>
      <c r="F190" s="2">
        <f t="shared" si="12"/>
        <v>14649929.1436</v>
      </c>
      <c r="G190" s="2">
        <f t="shared" si="12"/>
        <v>46040997.912500001</v>
      </c>
      <c r="H190" s="2">
        <f t="shared" si="12"/>
        <v>43720786.552000001</v>
      </c>
      <c r="I190" s="2">
        <f t="shared" si="12"/>
        <v>20467031</v>
      </c>
      <c r="J190" s="2">
        <f t="shared" si="12"/>
        <v>0</v>
      </c>
      <c r="K190" s="2">
        <f t="shared" si="12"/>
        <v>28774451.719999999</v>
      </c>
      <c r="L190" s="2">
        <v>174301768.53</v>
      </c>
    </row>
    <row r="191" spans="2:12" x14ac:dyDescent="0.25">
      <c r="B191" s="34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25">
      <c r="B192" s="36" t="s">
        <v>225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</row>
    <row r="193" spans="1:12" x14ac:dyDescent="0.25">
      <c r="B193" s="34" t="s">
        <v>365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</row>
    <row r="194" spans="1:12" x14ac:dyDescent="0.25">
      <c r="B194" s="34" t="s">
        <v>217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</row>
    <row r="195" spans="1:12" x14ac:dyDescent="0.25">
      <c r="B195" s="34" t="s">
        <v>222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</row>
    <row r="196" spans="1:12" x14ac:dyDescent="0.25">
      <c r="B196" s="34" t="s">
        <v>447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</row>
    <row r="197" spans="1:12" x14ac:dyDescent="0.25">
      <c r="B197" s="34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B198" s="40" t="s">
        <v>226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B199" s="36" t="s">
        <v>446</v>
      </c>
      <c r="C199" s="2">
        <f>C181-C190</f>
        <v>10387811.399999999</v>
      </c>
      <c r="D199" s="2">
        <f t="shared" ref="D199:K199" si="13">D181-D190</f>
        <v>8853983</v>
      </c>
      <c r="E199" s="2">
        <f t="shared" si="13"/>
        <v>19431526.399999999</v>
      </c>
      <c r="F199" s="2">
        <f t="shared" si="13"/>
        <v>764077835.21640003</v>
      </c>
      <c r="G199" s="2">
        <v>138122993.75</v>
      </c>
      <c r="H199" s="2">
        <f t="shared" si="13"/>
        <v>111293567.20799999</v>
      </c>
      <c r="I199" s="2">
        <f t="shared" si="13"/>
        <v>20467031</v>
      </c>
      <c r="J199" s="2">
        <f t="shared" si="13"/>
        <v>65675000</v>
      </c>
      <c r="K199" s="2">
        <f t="shared" si="13"/>
        <v>690586841.27999997</v>
      </c>
      <c r="L199" s="2">
        <v>1828913589.24</v>
      </c>
    </row>
    <row r="200" spans="1:12" x14ac:dyDescent="0.25">
      <c r="B200" s="36" t="s">
        <v>458</v>
      </c>
      <c r="C200" s="2">
        <f>C177-C185</f>
        <v>13850415.199999999</v>
      </c>
      <c r="D200" s="2">
        <f t="shared" ref="D200:K200" si="14">D177-D185</f>
        <v>13268599.5</v>
      </c>
      <c r="E200" s="2">
        <f t="shared" si="14"/>
        <v>21860467.199999999</v>
      </c>
      <c r="F200" s="2">
        <f t="shared" si="14"/>
        <v>679402498.5</v>
      </c>
      <c r="G200" s="2">
        <f t="shared" si="14"/>
        <v>0</v>
      </c>
      <c r="H200" s="2">
        <f t="shared" si="14"/>
        <v>50871663.200000003</v>
      </c>
      <c r="I200" s="2">
        <f t="shared" si="14"/>
        <v>30700546.5</v>
      </c>
      <c r="J200" s="2">
        <f t="shared" si="14"/>
        <v>65675000</v>
      </c>
      <c r="K200" s="2">
        <f t="shared" si="14"/>
        <v>704974067.13999999</v>
      </c>
      <c r="L200" s="2">
        <v>1580628757.24</v>
      </c>
    </row>
    <row r="201" spans="1:12" ht="13.5" x14ac:dyDescent="0.25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</row>
    <row r="203" spans="1:12" ht="13.5" x14ac:dyDescent="0.25">
      <c r="A203" s="14" t="s">
        <v>0</v>
      </c>
      <c r="B203" s="14"/>
      <c r="C203" s="14"/>
      <c r="D203" s="14"/>
      <c r="E203" s="14"/>
      <c r="F203" s="14"/>
      <c r="G203" s="14"/>
    </row>
    <row r="204" spans="1:12" ht="13.5" x14ac:dyDescent="0.25">
      <c r="A204" s="14" t="s">
        <v>415</v>
      </c>
      <c r="B204" s="14"/>
      <c r="C204" s="14"/>
      <c r="D204" s="14"/>
      <c r="E204" s="14"/>
      <c r="F204" s="14"/>
      <c r="G204" s="14"/>
    </row>
    <row r="205" spans="1:12" ht="13.5" x14ac:dyDescent="0.25">
      <c r="A205" s="14" t="s">
        <v>121</v>
      </c>
      <c r="B205" s="14"/>
      <c r="C205" s="14"/>
      <c r="D205" s="14"/>
      <c r="E205" s="14"/>
      <c r="F205" s="14"/>
      <c r="G205" s="14"/>
    </row>
    <row r="206" spans="1:12" x14ac:dyDescent="0.25">
      <c r="A206" s="12"/>
      <c r="B206" s="12"/>
      <c r="C206" s="12"/>
      <c r="D206" s="12"/>
      <c r="E206" s="12"/>
      <c r="F206" s="12"/>
      <c r="G206" s="12"/>
    </row>
    <row r="207" spans="1:12" ht="13.5" x14ac:dyDescent="0.25">
      <c r="A207" s="18" t="s">
        <v>462</v>
      </c>
      <c r="B207" s="18"/>
      <c r="C207" s="12"/>
      <c r="D207" s="12"/>
      <c r="E207" s="12"/>
      <c r="F207" s="12"/>
      <c r="G207" s="12"/>
      <c r="H207" s="8">
        <v>9</v>
      </c>
    </row>
    <row r="208" spans="1:12" ht="13.5" x14ac:dyDescent="0.25">
      <c r="A208" s="19"/>
      <c r="B208" s="14" t="s">
        <v>53</v>
      </c>
      <c r="C208" s="14" t="s">
        <v>416</v>
      </c>
      <c r="D208" s="14"/>
      <c r="E208" s="14"/>
      <c r="F208" s="14" t="s">
        <v>407</v>
      </c>
      <c r="G208" s="14"/>
    </row>
    <row r="209" spans="1:7" ht="13.5" x14ac:dyDescent="0.25">
      <c r="A209" s="19"/>
      <c r="B209" s="14"/>
      <c r="C209" s="14" t="s">
        <v>128</v>
      </c>
      <c r="D209" s="14" t="s">
        <v>101</v>
      </c>
      <c r="E209" s="14" t="s">
        <v>129</v>
      </c>
      <c r="F209" s="14" t="s">
        <v>128</v>
      </c>
      <c r="G209" s="14"/>
    </row>
    <row r="210" spans="1:7" x14ac:dyDescent="0.25">
      <c r="B210" s="8" t="s">
        <v>205</v>
      </c>
      <c r="C210" s="8">
        <f>'PAPER SUMMARY'!P290</f>
        <v>754102.27</v>
      </c>
      <c r="D210" s="8">
        <f>BUDGET!AZ17</f>
        <v>8000000</v>
      </c>
      <c r="E210" s="8">
        <f>D210-C210</f>
        <v>7245897.7300000004</v>
      </c>
      <c r="F210" s="12">
        <v>4811280</v>
      </c>
      <c r="G210" s="12"/>
    </row>
    <row r="211" spans="1:7" ht="13.5" x14ac:dyDescent="0.25">
      <c r="B211" s="7" t="s">
        <v>381</v>
      </c>
      <c r="C211" s="7">
        <f>SUM(C210)</f>
        <v>754102.27</v>
      </c>
      <c r="D211" s="7">
        <f>SUM(D210)</f>
        <v>8000000</v>
      </c>
      <c r="E211" s="7">
        <f>SUM(E210)</f>
        <v>7245897.7300000004</v>
      </c>
      <c r="F211" s="14">
        <f>SUM(F210)</f>
        <v>4811280</v>
      </c>
      <c r="G211" s="14"/>
    </row>
    <row r="215" spans="1:7" ht="13.5" x14ac:dyDescent="0.25">
      <c r="A215" s="18" t="s">
        <v>463</v>
      </c>
      <c r="B215" s="18"/>
      <c r="C215" s="12"/>
      <c r="D215" s="12"/>
      <c r="E215" s="12"/>
      <c r="F215" s="12"/>
    </row>
    <row r="216" spans="1:7" ht="13.5" x14ac:dyDescent="0.25">
      <c r="B216" s="7"/>
      <c r="C216" s="14" t="s">
        <v>406</v>
      </c>
      <c r="D216" s="14"/>
      <c r="E216" s="14" t="s">
        <v>407</v>
      </c>
      <c r="F216" s="14"/>
      <c r="G216" s="8">
        <v>10</v>
      </c>
    </row>
    <row r="217" spans="1:7" ht="13.5" x14ac:dyDescent="0.25">
      <c r="A217" s="8" t="s">
        <v>122</v>
      </c>
      <c r="B217" s="7" t="s">
        <v>206</v>
      </c>
      <c r="C217" s="12"/>
      <c r="D217" s="12"/>
      <c r="E217" s="12"/>
      <c r="F217" s="12"/>
    </row>
    <row r="218" spans="1:7" x14ac:dyDescent="0.25">
      <c r="A218" s="8">
        <v>1</v>
      </c>
      <c r="B218" s="8" t="s">
        <v>207</v>
      </c>
      <c r="C218" s="12">
        <v>306.2</v>
      </c>
      <c r="D218" s="12"/>
      <c r="E218" s="12">
        <v>2083</v>
      </c>
      <c r="F218" s="12"/>
    </row>
    <row r="219" spans="1:7" x14ac:dyDescent="0.25">
      <c r="A219" s="8">
        <v>2</v>
      </c>
      <c r="B219" s="8" t="s">
        <v>208</v>
      </c>
      <c r="C219" s="12">
        <v>314992.5</v>
      </c>
      <c r="D219" s="12"/>
      <c r="E219" s="12">
        <v>0</v>
      </c>
      <c r="F219" s="12"/>
    </row>
    <row r="220" spans="1:7" x14ac:dyDescent="0.25">
      <c r="A220" s="8">
        <v>3</v>
      </c>
      <c r="B220" s="8" t="s">
        <v>209</v>
      </c>
      <c r="C220" s="12">
        <v>0</v>
      </c>
      <c r="D220" s="12"/>
      <c r="E220" s="12">
        <v>5422749</v>
      </c>
      <c r="F220" s="12"/>
    </row>
    <row r="221" spans="1:7" x14ac:dyDescent="0.25">
      <c r="A221" s="8">
        <v>4</v>
      </c>
      <c r="B221" s="8" t="s">
        <v>210</v>
      </c>
      <c r="C221" s="12">
        <v>1366664.56</v>
      </c>
      <c r="D221" s="12"/>
      <c r="E221" s="12">
        <v>23926012</v>
      </c>
      <c r="F221" s="12"/>
    </row>
    <row r="222" spans="1:7" ht="13.5" x14ac:dyDescent="0.25">
      <c r="B222" s="7" t="s">
        <v>211</v>
      </c>
      <c r="C222" s="14">
        <f>SUM(C218:C221)</f>
        <v>1681963.26</v>
      </c>
      <c r="D222" s="14"/>
      <c r="E222" s="14">
        <f>SUM(E218:E221)</f>
        <v>29350844</v>
      </c>
      <c r="F222" s="14"/>
    </row>
    <row r="223" spans="1:7" ht="13.5" x14ac:dyDescent="0.25">
      <c r="B223" s="7"/>
      <c r="C223" s="14"/>
      <c r="D223" s="14"/>
      <c r="E223" s="14"/>
      <c r="F223" s="14"/>
    </row>
    <row r="224" spans="1:7" ht="13.5" x14ac:dyDescent="0.25">
      <c r="B224" s="7"/>
      <c r="C224" s="14"/>
      <c r="D224" s="14"/>
      <c r="E224" s="14"/>
      <c r="F224" s="14"/>
    </row>
    <row r="226" spans="1:7" ht="13.5" x14ac:dyDescent="0.25">
      <c r="B226" s="7" t="s">
        <v>464</v>
      </c>
      <c r="C226" s="12"/>
      <c r="D226" s="12"/>
    </row>
    <row r="227" spans="1:7" ht="13.5" x14ac:dyDescent="0.25">
      <c r="A227" s="7" t="s">
        <v>122</v>
      </c>
      <c r="B227" s="7" t="s">
        <v>53</v>
      </c>
      <c r="C227" s="14" t="s">
        <v>416</v>
      </c>
      <c r="D227" s="14"/>
      <c r="G227" s="8">
        <v>11</v>
      </c>
    </row>
    <row r="228" spans="1:7" x14ac:dyDescent="0.25">
      <c r="A228" s="8">
        <v>1</v>
      </c>
      <c r="B228" s="8" t="s">
        <v>442</v>
      </c>
      <c r="C228" s="12">
        <v>1000000</v>
      </c>
      <c r="D228" s="12"/>
    </row>
    <row r="229" spans="1:7" x14ac:dyDescent="0.25">
      <c r="A229" s="8">
        <v>2</v>
      </c>
      <c r="B229" s="8" t="s">
        <v>443</v>
      </c>
      <c r="C229" s="12">
        <v>800000</v>
      </c>
      <c r="D229" s="12"/>
    </row>
    <row r="230" spans="1:7" x14ac:dyDescent="0.25">
      <c r="A230" s="8">
        <v>3</v>
      </c>
      <c r="B230" s="8" t="s">
        <v>444</v>
      </c>
      <c r="C230" s="12">
        <v>200000</v>
      </c>
      <c r="D230" s="12"/>
    </row>
    <row r="231" spans="1:7" x14ac:dyDescent="0.25">
      <c r="A231" s="8">
        <v>4</v>
      </c>
      <c r="B231" s="8" t="s">
        <v>445</v>
      </c>
      <c r="C231" s="12">
        <v>300000</v>
      </c>
      <c r="D231" s="12"/>
    </row>
    <row r="232" spans="1:7" ht="13.5" x14ac:dyDescent="0.25">
      <c r="B232" s="7" t="s">
        <v>83</v>
      </c>
      <c r="C232" s="14">
        <f>SUM(C228:C231)</f>
        <v>2300000</v>
      </c>
      <c r="D232" s="14"/>
    </row>
    <row r="237" spans="1:7" ht="13.5" x14ac:dyDescent="0.25">
      <c r="A237" s="14" t="s">
        <v>0</v>
      </c>
      <c r="B237" s="14"/>
      <c r="C237" s="14"/>
      <c r="D237" s="14"/>
      <c r="E237" s="14"/>
      <c r="F237" s="14"/>
      <c r="G237" s="7"/>
    </row>
    <row r="238" spans="1:7" ht="13.5" x14ac:dyDescent="0.25">
      <c r="A238" s="14" t="s">
        <v>420</v>
      </c>
      <c r="B238" s="14"/>
      <c r="C238" s="14"/>
      <c r="D238" s="14"/>
      <c r="E238" s="14"/>
      <c r="F238" s="14"/>
      <c r="G238" s="7"/>
    </row>
    <row r="239" spans="1:7" ht="13.5" x14ac:dyDescent="0.25">
      <c r="A239" s="14" t="s">
        <v>121</v>
      </c>
      <c r="B239" s="14"/>
      <c r="C239" s="14"/>
      <c r="D239" s="14"/>
      <c r="E239" s="14"/>
      <c r="F239" s="14"/>
      <c r="G239" s="7"/>
    </row>
    <row r="240" spans="1:7" x14ac:dyDescent="0.25">
      <c r="A240" s="12"/>
      <c r="B240" s="12"/>
      <c r="C240" s="12"/>
      <c r="D240" s="12"/>
      <c r="E240" s="12"/>
      <c r="F240" s="12"/>
    </row>
    <row r="241" spans="1:7" ht="13.5" x14ac:dyDescent="0.25">
      <c r="A241" s="18" t="s">
        <v>465</v>
      </c>
      <c r="B241" s="18"/>
      <c r="C241" s="12"/>
      <c r="D241" s="12"/>
      <c r="E241" s="12"/>
      <c r="F241" s="12"/>
    </row>
    <row r="242" spans="1:7" ht="13.5" x14ac:dyDescent="0.25">
      <c r="A242" s="7" t="s">
        <v>122</v>
      </c>
      <c r="B242" s="7" t="s">
        <v>53</v>
      </c>
      <c r="C242" s="14" t="s">
        <v>421</v>
      </c>
      <c r="D242" s="14"/>
      <c r="E242" s="14" t="s">
        <v>417</v>
      </c>
      <c r="F242" s="14"/>
      <c r="G242" s="8">
        <v>12</v>
      </c>
    </row>
    <row r="243" spans="1:7" x14ac:dyDescent="0.25">
      <c r="A243" s="8">
        <v>1</v>
      </c>
      <c r="B243" s="8" t="s">
        <v>227</v>
      </c>
      <c r="C243" s="12">
        <f>D254</f>
        <v>2415164190.4700003</v>
      </c>
      <c r="D243" s="12"/>
      <c r="E243" s="12">
        <v>2071088596</v>
      </c>
      <c r="F243" s="12"/>
    </row>
    <row r="244" spans="1:7" x14ac:dyDescent="0.25">
      <c r="A244" s="8">
        <v>2</v>
      </c>
      <c r="B244" s="8" t="s">
        <v>451</v>
      </c>
      <c r="C244" s="12">
        <f>D261</f>
        <v>482563132.98000002</v>
      </c>
      <c r="D244" s="12"/>
      <c r="E244" s="12">
        <v>277029604.26999998</v>
      </c>
      <c r="F244" s="12"/>
    </row>
    <row r="245" spans="1:7" x14ac:dyDescent="0.25">
      <c r="A245" s="8">
        <v>3</v>
      </c>
      <c r="B245" s="8" t="s">
        <v>228</v>
      </c>
      <c r="C245" s="12">
        <f>D268</f>
        <v>4849000</v>
      </c>
      <c r="D245" s="12"/>
      <c r="E245" s="12">
        <v>4849000</v>
      </c>
      <c r="F245" s="12"/>
    </row>
    <row r="246" spans="1:7" x14ac:dyDescent="0.25">
      <c r="A246" s="8">
        <v>4</v>
      </c>
      <c r="B246" s="8" t="s">
        <v>229</v>
      </c>
      <c r="C246" s="12">
        <f>C274</f>
        <v>4125000</v>
      </c>
      <c r="D246" s="12"/>
      <c r="E246" s="12">
        <v>99479856</v>
      </c>
      <c r="F246" s="12"/>
    </row>
    <row r="247" spans="1:7" ht="13.5" x14ac:dyDescent="0.25">
      <c r="A247" s="8">
        <v>4</v>
      </c>
      <c r="B247" s="7" t="s">
        <v>230</v>
      </c>
      <c r="C247" s="14">
        <f>SUM(C243:C246)</f>
        <v>2906701323.4500003</v>
      </c>
      <c r="D247" s="14"/>
      <c r="E247" s="14">
        <f>SUM(E243:E246)</f>
        <v>2452447056.27</v>
      </c>
      <c r="F247" s="14"/>
    </row>
    <row r="250" spans="1:7" ht="13.5" x14ac:dyDescent="0.25">
      <c r="A250" s="18" t="s">
        <v>466</v>
      </c>
      <c r="B250" s="18"/>
      <c r="C250" s="12"/>
      <c r="D250" s="12"/>
      <c r="E250" s="12"/>
      <c r="F250" s="12"/>
    </row>
    <row r="251" spans="1:7" ht="13.5" x14ac:dyDescent="0.25">
      <c r="A251" s="7" t="s">
        <v>122</v>
      </c>
      <c r="B251" s="7" t="s">
        <v>53</v>
      </c>
      <c r="C251" s="14" t="s">
        <v>418</v>
      </c>
      <c r="D251" s="14"/>
      <c r="E251" s="14" t="s">
        <v>417</v>
      </c>
      <c r="F251" s="14"/>
    </row>
    <row r="252" spans="1:7" x14ac:dyDescent="0.25">
      <c r="A252" s="8">
        <v>1</v>
      </c>
      <c r="B252" s="8" t="s">
        <v>231</v>
      </c>
      <c r="C252" s="12">
        <v>2071088596</v>
      </c>
      <c r="D252" s="12"/>
      <c r="E252" s="12">
        <v>1748021429</v>
      </c>
      <c r="F252" s="12"/>
    </row>
    <row r="253" spans="1:7" x14ac:dyDescent="0.25">
      <c r="A253" s="8">
        <v>2</v>
      </c>
      <c r="B253" s="8" t="s">
        <v>227</v>
      </c>
      <c r="C253" s="12">
        <v>344075594.47000003</v>
      </c>
      <c r="D253" s="12"/>
      <c r="E253" s="12">
        <v>323067167</v>
      </c>
      <c r="F253" s="12"/>
    </row>
    <row r="254" spans="1:7" ht="13.5" x14ac:dyDescent="0.25">
      <c r="A254" s="8">
        <v>5</v>
      </c>
      <c r="B254" s="7" t="s">
        <v>254</v>
      </c>
      <c r="D254" s="7">
        <f>SUM(C252:C253)</f>
        <v>2415164190.4700003</v>
      </c>
      <c r="F254" s="7">
        <f>SUM(E252:E253)</f>
        <v>2071088596</v>
      </c>
    </row>
    <row r="255" spans="1:7" ht="13.5" x14ac:dyDescent="0.25">
      <c r="B255" s="7"/>
      <c r="C255" s="14"/>
      <c r="D255" s="14"/>
      <c r="E255" s="14"/>
      <c r="F255" s="14"/>
    </row>
    <row r="256" spans="1:7" ht="13.5" x14ac:dyDescent="0.25">
      <c r="B256" s="7"/>
      <c r="C256" s="14"/>
      <c r="D256" s="14"/>
      <c r="E256" s="14"/>
      <c r="F256" s="14"/>
    </row>
    <row r="257" spans="1:6" ht="13.5" x14ac:dyDescent="0.25">
      <c r="A257" s="18" t="s">
        <v>467</v>
      </c>
      <c r="B257" s="18"/>
      <c r="C257" s="12"/>
      <c r="D257" s="12"/>
      <c r="E257" s="12"/>
      <c r="F257" s="12"/>
    </row>
    <row r="258" spans="1:6" ht="13.5" x14ac:dyDescent="0.25">
      <c r="A258" s="7" t="s">
        <v>122</v>
      </c>
      <c r="B258" s="7" t="s">
        <v>53</v>
      </c>
      <c r="C258" s="14" t="s">
        <v>418</v>
      </c>
      <c r="D258" s="14"/>
      <c r="E258" s="14" t="s">
        <v>417</v>
      </c>
      <c r="F258" s="14"/>
    </row>
    <row r="259" spans="1:6" x14ac:dyDescent="0.25">
      <c r="A259" s="8">
        <v>1</v>
      </c>
      <c r="B259" s="8" t="s">
        <v>231</v>
      </c>
      <c r="D259" s="8">
        <v>277029604.26999998</v>
      </c>
      <c r="E259" s="8">
        <v>277029604.26999998</v>
      </c>
    </row>
    <row r="260" spans="1:6" x14ac:dyDescent="0.25">
      <c r="A260" s="8">
        <v>2</v>
      </c>
      <c r="B260" s="8" t="s">
        <v>452</v>
      </c>
      <c r="D260" s="8">
        <v>205533528.71000001</v>
      </c>
      <c r="E260" s="8">
        <v>0</v>
      </c>
    </row>
    <row r="261" spans="1:6" ht="13.5" x14ac:dyDescent="0.25">
      <c r="A261" s="8">
        <v>5</v>
      </c>
      <c r="B261" s="7" t="s">
        <v>254</v>
      </c>
      <c r="D261" s="7">
        <f>SUM(D259:D260)</f>
        <v>482563132.98000002</v>
      </c>
      <c r="E261" s="7">
        <f>SUM(E259:E260)</f>
        <v>277029604.26999998</v>
      </c>
      <c r="F261" s="7"/>
    </row>
    <row r="262" spans="1:6" ht="13.5" x14ac:dyDescent="0.25">
      <c r="B262" s="7"/>
      <c r="C262" s="14"/>
      <c r="D262" s="14"/>
      <c r="E262" s="14"/>
      <c r="F262" s="14"/>
    </row>
    <row r="264" spans="1:6" ht="13.5" x14ac:dyDescent="0.25">
      <c r="A264" s="18" t="s">
        <v>468</v>
      </c>
      <c r="B264" s="18"/>
      <c r="C264" s="12"/>
      <c r="D264" s="12"/>
      <c r="E264" s="12"/>
      <c r="F264" s="12"/>
    </row>
    <row r="265" spans="1:6" ht="13.5" x14ac:dyDescent="0.25">
      <c r="A265" s="7" t="s">
        <v>122</v>
      </c>
      <c r="B265" s="7" t="s">
        <v>53</v>
      </c>
      <c r="C265" s="14" t="s">
        <v>404</v>
      </c>
      <c r="D265" s="14"/>
      <c r="E265" s="14" t="s">
        <v>417</v>
      </c>
      <c r="F265" s="14"/>
    </row>
    <row r="266" spans="1:6" x14ac:dyDescent="0.25">
      <c r="A266" s="8">
        <v>1</v>
      </c>
      <c r="B266" s="8" t="s">
        <v>255</v>
      </c>
      <c r="D266" s="8">
        <v>1240000</v>
      </c>
      <c r="E266" s="8">
        <v>1240000</v>
      </c>
    </row>
    <row r="267" spans="1:6" x14ac:dyDescent="0.25">
      <c r="A267" s="8">
        <v>2</v>
      </c>
      <c r="B267" s="8" t="s">
        <v>256</v>
      </c>
      <c r="D267" s="8">
        <v>3609000</v>
      </c>
      <c r="E267" s="8">
        <v>3609000</v>
      </c>
    </row>
    <row r="268" spans="1:6" ht="13.5" x14ac:dyDescent="0.25">
      <c r="B268" s="7" t="s">
        <v>257</v>
      </c>
      <c r="D268" s="7">
        <f>SUM(D266:D267)</f>
        <v>4849000</v>
      </c>
      <c r="E268" s="7">
        <f>SUM(E266:E267)</f>
        <v>4849000</v>
      </c>
      <c r="F268" s="7"/>
    </row>
    <row r="271" spans="1:6" ht="13.5" x14ac:dyDescent="0.25">
      <c r="A271" s="18" t="s">
        <v>469</v>
      </c>
      <c r="B271" s="18"/>
      <c r="E271" s="12"/>
      <c r="F271" s="12"/>
    </row>
    <row r="272" spans="1:6" ht="13.5" x14ac:dyDescent="0.25">
      <c r="A272" s="7" t="s">
        <v>122</v>
      </c>
      <c r="B272" s="7" t="s">
        <v>53</v>
      </c>
      <c r="C272" s="14" t="s">
        <v>404</v>
      </c>
      <c r="D272" s="14"/>
      <c r="E272" s="14" t="s">
        <v>417</v>
      </c>
      <c r="F272" s="14"/>
    </row>
    <row r="273" spans="1:14" x14ac:dyDescent="0.25">
      <c r="A273" s="8">
        <v>1</v>
      </c>
      <c r="B273" s="8" t="s">
        <v>382</v>
      </c>
      <c r="D273" s="8">
        <v>4125000</v>
      </c>
      <c r="E273" s="8">
        <v>788338</v>
      </c>
    </row>
    <row r="274" spans="1:14" ht="13.5" x14ac:dyDescent="0.25">
      <c r="B274" s="7" t="s">
        <v>230</v>
      </c>
      <c r="C274" s="14">
        <f>SUM(D273:D273)</f>
        <v>4125000</v>
      </c>
      <c r="D274" s="14"/>
      <c r="E274" s="14">
        <f>SUM(E273:E273)</f>
        <v>788338</v>
      </c>
      <c r="F274" s="14"/>
    </row>
    <row r="278" spans="1:14" ht="13.5" x14ac:dyDescent="0.25">
      <c r="A278" s="14" t="s">
        <v>0</v>
      </c>
      <c r="B278" s="14"/>
      <c r="C278" s="14"/>
      <c r="D278" s="14"/>
      <c r="E278" s="14"/>
      <c r="F278" s="14"/>
    </row>
    <row r="279" spans="1:14" ht="13.5" x14ac:dyDescent="0.25">
      <c r="A279" s="14" t="s">
        <v>422</v>
      </c>
      <c r="B279" s="14"/>
      <c r="C279" s="14"/>
      <c r="D279" s="14"/>
      <c r="E279" s="14"/>
      <c r="F279" s="14"/>
    </row>
    <row r="280" spans="1:14" ht="13.5" x14ac:dyDescent="0.25">
      <c r="A280" s="14" t="s">
        <v>121</v>
      </c>
      <c r="B280" s="14"/>
      <c r="C280" s="14"/>
      <c r="D280" s="14"/>
      <c r="E280" s="14"/>
      <c r="F280" s="14"/>
    </row>
    <row r="281" spans="1:14" ht="13.5" x14ac:dyDescent="0.25">
      <c r="A281" s="14"/>
      <c r="B281" s="14"/>
      <c r="C281" s="14"/>
      <c r="D281" s="14"/>
      <c r="E281" s="14"/>
      <c r="F281" s="14"/>
    </row>
    <row r="282" spans="1:14" ht="13.5" x14ac:dyDescent="0.25">
      <c r="A282" s="18" t="s">
        <v>470</v>
      </c>
      <c r="B282" s="18"/>
      <c r="C282" s="12"/>
      <c r="D282" s="12"/>
      <c r="E282" s="12"/>
      <c r="F282" s="12"/>
      <c r="G282" s="8">
        <v>13</v>
      </c>
      <c r="I282" s="14"/>
      <c r="J282" s="14"/>
      <c r="K282" s="14"/>
      <c r="L282" s="14"/>
      <c r="M282" s="14"/>
    </row>
    <row r="283" spans="1:14" ht="13.5" x14ac:dyDescent="0.25">
      <c r="A283" s="7" t="s">
        <v>122</v>
      </c>
      <c r="B283" s="7" t="s">
        <v>53</v>
      </c>
      <c r="C283" s="14" t="s">
        <v>404</v>
      </c>
      <c r="D283" s="14"/>
      <c r="E283" s="14" t="s">
        <v>423</v>
      </c>
      <c r="F283" s="14"/>
      <c r="I283" s="7"/>
      <c r="J283" s="5"/>
      <c r="K283" s="5"/>
      <c r="L283" s="5"/>
      <c r="M283" s="17"/>
      <c r="N283" s="5"/>
    </row>
    <row r="284" spans="1:14" ht="13.5" x14ac:dyDescent="0.25">
      <c r="A284" s="8">
        <v>1</v>
      </c>
      <c r="B284" s="8" t="s">
        <v>232</v>
      </c>
      <c r="C284" s="12">
        <v>14518710.08</v>
      </c>
      <c r="D284" s="12"/>
      <c r="E284" s="12">
        <v>14792070.300000001</v>
      </c>
      <c r="F284" s="12"/>
      <c r="I284" s="7"/>
      <c r="J284" s="5"/>
      <c r="K284" s="5"/>
      <c r="L284" s="5"/>
      <c r="M284" s="17"/>
      <c r="N284" s="5"/>
    </row>
    <row r="285" spans="1:14" ht="13.5" x14ac:dyDescent="0.25">
      <c r="A285" s="8">
        <v>2</v>
      </c>
      <c r="B285" s="8" t="s">
        <v>233</v>
      </c>
      <c r="C285" s="12">
        <v>763855.34</v>
      </c>
      <c r="D285" s="12"/>
      <c r="E285" s="12">
        <v>652051.72</v>
      </c>
      <c r="F285" s="12"/>
      <c r="I285" s="7"/>
      <c r="J285" s="5"/>
      <c r="K285" s="5"/>
      <c r="L285" s="5"/>
      <c r="M285" s="17"/>
      <c r="N285" s="5"/>
    </row>
    <row r="286" spans="1:14" ht="13.5" x14ac:dyDescent="0.25">
      <c r="A286" s="8">
        <v>3</v>
      </c>
      <c r="B286" s="8" t="s">
        <v>234</v>
      </c>
      <c r="C286" s="12">
        <v>13042832.289999999</v>
      </c>
      <c r="D286" s="12"/>
      <c r="E286" s="12">
        <v>14048681.050000001</v>
      </c>
      <c r="F286" s="12"/>
      <c r="I286" s="7"/>
      <c r="J286" s="5"/>
      <c r="K286" s="6"/>
      <c r="L286" s="5"/>
      <c r="M286" s="17"/>
      <c r="N286" s="5"/>
    </row>
    <row r="287" spans="1:14" ht="13.5" x14ac:dyDescent="0.25">
      <c r="A287" s="8">
        <v>4</v>
      </c>
      <c r="B287" s="8" t="s">
        <v>235</v>
      </c>
      <c r="C287" s="12">
        <v>2596343.89</v>
      </c>
      <c r="D287" s="12"/>
      <c r="E287" s="12">
        <v>2595484.54</v>
      </c>
      <c r="F287" s="12"/>
      <c r="I287" s="7"/>
      <c r="J287" s="5"/>
      <c r="K287" s="5"/>
      <c r="L287" s="5"/>
      <c r="M287" s="17"/>
      <c r="N287" s="5"/>
    </row>
    <row r="288" spans="1:14" ht="13.5" x14ac:dyDescent="0.25">
      <c r="A288" s="8">
        <v>5</v>
      </c>
      <c r="B288" s="8" t="s">
        <v>236</v>
      </c>
      <c r="C288" s="12">
        <v>676829.42</v>
      </c>
      <c r="D288" s="12"/>
      <c r="E288" s="12">
        <v>677474.42</v>
      </c>
      <c r="F288" s="12"/>
      <c r="I288" s="7"/>
      <c r="J288" s="5"/>
      <c r="K288" s="5"/>
      <c r="L288" s="5"/>
      <c r="M288" s="17"/>
      <c r="N288" s="5"/>
    </row>
    <row r="289" spans="1:14" ht="13.5" x14ac:dyDescent="0.25">
      <c r="A289" s="8">
        <v>6</v>
      </c>
      <c r="B289" s="8" t="s">
        <v>237</v>
      </c>
      <c r="C289" s="12">
        <v>9179313</v>
      </c>
      <c r="D289" s="12"/>
      <c r="E289" s="12">
        <v>9179313</v>
      </c>
      <c r="F289" s="12"/>
      <c r="I289" s="7"/>
      <c r="J289" s="5"/>
      <c r="K289" s="5"/>
      <c r="L289" s="5"/>
      <c r="M289" s="17"/>
      <c r="N289" s="5"/>
    </row>
    <row r="290" spans="1:14" ht="13.5" x14ac:dyDescent="0.25">
      <c r="A290" s="8">
        <v>7</v>
      </c>
      <c r="B290" s="8" t="s">
        <v>238</v>
      </c>
      <c r="C290" s="12">
        <v>294625</v>
      </c>
      <c r="D290" s="12"/>
      <c r="E290" s="12">
        <v>294625</v>
      </c>
      <c r="F290" s="12"/>
      <c r="I290" s="7"/>
      <c r="J290" s="5"/>
      <c r="K290" s="6"/>
      <c r="L290" s="5"/>
      <c r="M290" s="17"/>
      <c r="N290" s="5"/>
    </row>
    <row r="291" spans="1:14" ht="13.5" x14ac:dyDescent="0.25">
      <c r="A291" s="8">
        <v>8</v>
      </c>
      <c r="B291" s="8" t="s">
        <v>239</v>
      </c>
      <c r="C291" s="12">
        <v>188517</v>
      </c>
      <c r="D291" s="12"/>
      <c r="E291" s="12">
        <v>188517</v>
      </c>
      <c r="F291" s="12"/>
      <c r="I291" s="7"/>
      <c r="J291" s="5"/>
      <c r="K291" s="5"/>
      <c r="L291" s="5"/>
      <c r="M291" s="17"/>
      <c r="N291" s="5"/>
    </row>
    <row r="292" spans="1:14" ht="13.5" x14ac:dyDescent="0.25">
      <c r="B292" s="7" t="s">
        <v>83</v>
      </c>
      <c r="C292" s="14">
        <f>SUM(C284:C291)</f>
        <v>41261026.020000003</v>
      </c>
      <c r="D292" s="14"/>
      <c r="E292" s="14">
        <f>SUM(E284:E291)</f>
        <v>42428217.030000001</v>
      </c>
      <c r="F292" s="14"/>
      <c r="I292" s="7"/>
      <c r="J292" s="5"/>
      <c r="K292" s="5"/>
      <c r="L292" s="5"/>
      <c r="M292" s="17"/>
      <c r="N292" s="5"/>
    </row>
    <row r="293" spans="1:14" ht="13.5" x14ac:dyDescent="0.25">
      <c r="B293" s="7"/>
      <c r="C293" s="14"/>
      <c r="D293" s="14"/>
      <c r="E293" s="14"/>
      <c r="F293" s="14"/>
      <c r="I293" s="7"/>
      <c r="J293" s="5"/>
      <c r="K293" s="5"/>
      <c r="L293" s="5"/>
      <c r="M293" s="17"/>
      <c r="N293" s="5"/>
    </row>
    <row r="294" spans="1:14" ht="13.5" x14ac:dyDescent="0.25">
      <c r="B294" s="7"/>
      <c r="C294" s="14"/>
      <c r="D294" s="14"/>
      <c r="E294" s="14"/>
      <c r="F294" s="14"/>
      <c r="I294" s="7"/>
      <c r="J294" s="5"/>
      <c r="K294" s="5"/>
      <c r="L294" s="5"/>
      <c r="M294" s="17"/>
      <c r="N294" s="5"/>
    </row>
    <row r="296" spans="1:14" ht="13.5" x14ac:dyDescent="0.25">
      <c r="A296" s="18" t="s">
        <v>471</v>
      </c>
      <c r="B296" s="18"/>
      <c r="C296" s="12"/>
      <c r="D296" s="12"/>
      <c r="E296" s="12"/>
      <c r="F296" s="12"/>
      <c r="I296" s="7"/>
      <c r="J296" s="5"/>
      <c r="K296" s="5"/>
      <c r="L296" s="5"/>
      <c r="M296" s="17"/>
      <c r="N296" s="5"/>
    </row>
    <row r="297" spans="1:14" ht="13.5" x14ac:dyDescent="0.25">
      <c r="A297" s="7" t="s">
        <v>122</v>
      </c>
      <c r="B297" s="7" t="s">
        <v>53</v>
      </c>
      <c r="C297" s="14" t="s">
        <v>240</v>
      </c>
      <c r="D297" s="14"/>
      <c r="E297" s="14" t="s">
        <v>240</v>
      </c>
      <c r="F297" s="14"/>
      <c r="H297" s="8">
        <v>14</v>
      </c>
      <c r="I297" s="7"/>
      <c r="J297" s="5"/>
      <c r="K297" s="6"/>
      <c r="L297" s="5"/>
      <c r="M297" s="17"/>
      <c r="N297" s="5"/>
    </row>
    <row r="298" spans="1:14" ht="13.5" x14ac:dyDescent="0.25">
      <c r="A298" s="8">
        <v>1</v>
      </c>
      <c r="B298" s="8" t="s">
        <v>386</v>
      </c>
      <c r="C298" s="12"/>
      <c r="D298" s="12"/>
      <c r="E298" s="8">
        <v>-961435412</v>
      </c>
      <c r="I298" s="7"/>
      <c r="J298" s="5"/>
      <c r="K298" s="5"/>
      <c r="L298" s="5"/>
      <c r="M298" s="5"/>
      <c r="N298" s="5"/>
    </row>
    <row r="299" spans="1:14" ht="13.5" x14ac:dyDescent="0.25">
      <c r="B299" s="7" t="s">
        <v>450</v>
      </c>
      <c r="C299" s="12"/>
      <c r="D299" s="12"/>
      <c r="E299" s="12"/>
      <c r="F299" s="12"/>
    </row>
    <row r="300" spans="1:14" x14ac:dyDescent="0.25">
      <c r="A300" s="8">
        <v>2</v>
      </c>
      <c r="B300" s="8" t="s">
        <v>241</v>
      </c>
      <c r="C300" s="12"/>
      <c r="D300" s="12"/>
      <c r="E300" s="12"/>
      <c r="F300" s="12"/>
    </row>
    <row r="301" spans="1:14" ht="13.5" x14ac:dyDescent="0.25">
      <c r="A301" s="8">
        <v>3</v>
      </c>
      <c r="B301" s="8" t="s">
        <v>242</v>
      </c>
      <c r="C301" s="12">
        <v>-179532981</v>
      </c>
      <c r="D301" s="12"/>
      <c r="E301" s="12"/>
      <c r="F301" s="12"/>
      <c r="J301" s="7"/>
      <c r="K301" s="12"/>
      <c r="L301" s="12"/>
      <c r="M301" s="12"/>
      <c r="N301" s="12"/>
    </row>
    <row r="302" spans="1:14" ht="13.5" x14ac:dyDescent="0.25">
      <c r="B302" s="8" t="s">
        <v>243</v>
      </c>
      <c r="C302" s="12"/>
      <c r="D302" s="12"/>
      <c r="E302" s="8">
        <f>C301</f>
        <v>-179532981</v>
      </c>
      <c r="I302" s="7"/>
      <c r="J302" s="7"/>
      <c r="K302" s="14"/>
      <c r="L302" s="14"/>
      <c r="M302" s="14"/>
      <c r="N302" s="14"/>
    </row>
    <row r="303" spans="1:14" ht="13.5" x14ac:dyDescent="0.25">
      <c r="B303" s="7" t="s">
        <v>436</v>
      </c>
      <c r="C303" s="14"/>
      <c r="D303" s="14"/>
      <c r="E303" s="7">
        <f>SUM(E298:E302)</f>
        <v>-1140968393</v>
      </c>
      <c r="F303" s="7"/>
      <c r="K303" s="12"/>
      <c r="L303" s="12"/>
      <c r="M303" s="12"/>
      <c r="N303" s="12"/>
    </row>
    <row r="307" spans="2:7" ht="13.5" x14ac:dyDescent="0.25">
      <c r="B307" s="14" t="s">
        <v>0</v>
      </c>
      <c r="C307" s="14"/>
      <c r="D307" s="14"/>
      <c r="E307" s="14"/>
      <c r="F307" s="14"/>
      <c r="G307" s="14"/>
    </row>
    <row r="308" spans="2:7" ht="13.5" x14ac:dyDescent="0.25">
      <c r="B308" s="14" t="s">
        <v>405</v>
      </c>
      <c r="C308" s="14"/>
      <c r="D308" s="14"/>
      <c r="E308" s="14"/>
      <c r="F308" s="14"/>
      <c r="G308" s="14"/>
    </row>
    <row r="309" spans="2:7" ht="13.5" x14ac:dyDescent="0.25">
      <c r="B309" s="14" t="s">
        <v>121</v>
      </c>
      <c r="C309" s="14"/>
      <c r="D309" s="14"/>
      <c r="E309" s="14"/>
      <c r="F309" s="14"/>
      <c r="G309" s="14"/>
    </row>
    <row r="310" spans="2:7" ht="13.5" x14ac:dyDescent="0.25">
      <c r="B310" s="7" t="s">
        <v>472</v>
      </c>
      <c r="C310" s="14"/>
      <c r="D310" s="14"/>
      <c r="E310" s="14"/>
      <c r="F310" s="14"/>
      <c r="G310" s="14"/>
    </row>
    <row r="311" spans="2:7" ht="13.5" customHeight="1" x14ac:dyDescent="0.25">
      <c r="B311" s="14" t="s">
        <v>53</v>
      </c>
      <c r="C311" s="14" t="s">
        <v>414</v>
      </c>
      <c r="D311" s="14"/>
      <c r="E311" s="14"/>
      <c r="F311" s="11" t="s">
        <v>407</v>
      </c>
      <c r="G311" s="11"/>
    </row>
    <row r="312" spans="2:7" ht="13.5" x14ac:dyDescent="0.25">
      <c r="B312" s="14"/>
      <c r="C312" s="14" t="s">
        <v>128</v>
      </c>
      <c r="D312" s="14" t="s">
        <v>101</v>
      </c>
      <c r="E312" s="14" t="s">
        <v>129</v>
      </c>
      <c r="F312" s="14" t="s">
        <v>128</v>
      </c>
      <c r="G312" s="14"/>
    </row>
    <row r="313" spans="2:7" x14ac:dyDescent="0.25">
      <c r="B313" s="8" t="s">
        <v>192</v>
      </c>
      <c r="C313" s="8">
        <v>0</v>
      </c>
      <c r="D313" s="8">
        <v>0</v>
      </c>
      <c r="E313" s="8">
        <f t="shared" ref="E313:E322" si="15">D313-C313</f>
        <v>0</v>
      </c>
      <c r="F313" s="12">
        <v>440000</v>
      </c>
      <c r="G313" s="12"/>
    </row>
    <row r="314" spans="2:7" x14ac:dyDescent="0.25">
      <c r="B314" s="8" t="s">
        <v>191</v>
      </c>
      <c r="C314" s="8">
        <f>'PAPER SUMMARY'!X290</f>
        <v>89542614.359999999</v>
      </c>
      <c r="D314" s="8">
        <f>BUDGET!T33</f>
        <v>98793616</v>
      </c>
      <c r="E314" s="8">
        <f t="shared" si="15"/>
        <v>9251001.6400000006</v>
      </c>
      <c r="F314" s="12">
        <v>187117840.86000001</v>
      </c>
      <c r="G314" s="12"/>
    </row>
    <row r="315" spans="2:7" x14ac:dyDescent="0.25">
      <c r="B315" s="8" t="s">
        <v>193</v>
      </c>
      <c r="C315" s="8">
        <v>0</v>
      </c>
      <c r="D315" s="8">
        <v>0</v>
      </c>
      <c r="E315" s="8">
        <f t="shared" si="15"/>
        <v>0</v>
      </c>
      <c r="F315" s="12">
        <v>34923385.659999996</v>
      </c>
      <c r="G315" s="12"/>
    </row>
    <row r="316" spans="2:7" x14ac:dyDescent="0.25">
      <c r="B316" s="8" t="s">
        <v>194</v>
      </c>
      <c r="C316" s="8">
        <v>0</v>
      </c>
      <c r="D316" s="8">
        <v>0</v>
      </c>
      <c r="E316" s="8">
        <f t="shared" si="15"/>
        <v>0</v>
      </c>
      <c r="F316" s="12">
        <v>2614500</v>
      </c>
      <c r="G316" s="12"/>
    </row>
    <row r="317" spans="2:7" x14ac:dyDescent="0.25">
      <c r="B317" s="8" t="s">
        <v>385</v>
      </c>
      <c r="C317" s="8">
        <f>'PAPER SUMMARY'!W290</f>
        <v>346894767.03000003</v>
      </c>
      <c r="D317" s="8">
        <f>BUDGET!S33</f>
        <v>483252732</v>
      </c>
      <c r="E317" s="8">
        <f t="shared" si="15"/>
        <v>136357964.96999997</v>
      </c>
      <c r="F317" s="12">
        <v>3628783</v>
      </c>
      <c r="G317" s="12"/>
    </row>
    <row r="318" spans="2:7" x14ac:dyDescent="0.25">
      <c r="B318" s="8" t="s">
        <v>195</v>
      </c>
      <c r="C318" s="8">
        <v>0</v>
      </c>
      <c r="D318" s="8">
        <v>0</v>
      </c>
      <c r="E318" s="8">
        <f t="shared" si="15"/>
        <v>0</v>
      </c>
      <c r="F318" s="12">
        <v>150000</v>
      </c>
      <c r="G318" s="12"/>
    </row>
    <row r="319" spans="2:7" x14ac:dyDescent="0.25">
      <c r="B319" s="8" t="s">
        <v>259</v>
      </c>
      <c r="C319" s="8">
        <f>'PAPER SUMMARY'!V285</f>
        <v>11000</v>
      </c>
      <c r="D319" s="8">
        <f>BUDGET!BX11</f>
        <v>3000000</v>
      </c>
      <c r="E319" s="8">
        <f t="shared" si="15"/>
        <v>2989000</v>
      </c>
      <c r="F319" s="12">
        <v>5785500</v>
      </c>
      <c r="G319" s="12"/>
    </row>
    <row r="320" spans="2:7" x14ac:dyDescent="0.25">
      <c r="B320" s="8" t="s">
        <v>460</v>
      </c>
      <c r="C320" s="8">
        <v>184163991.65000001</v>
      </c>
      <c r="D320" s="8">
        <f>BUDGET!R30</f>
        <v>160455288</v>
      </c>
      <c r="E320" s="8">
        <f t="shared" si="15"/>
        <v>-23708703.650000006</v>
      </c>
      <c r="F320" s="12">
        <v>260031800.56</v>
      </c>
      <c r="G320" s="12"/>
    </row>
    <row r="321" spans="1:8" x14ac:dyDescent="0.25">
      <c r="B321" s="8" t="s">
        <v>258</v>
      </c>
      <c r="C321" s="8">
        <f>'PAPER SUMMARY'!V283</f>
        <v>91424774.760000005</v>
      </c>
      <c r="D321" s="8">
        <f>BUDGET!R27</f>
        <v>20000000</v>
      </c>
      <c r="E321" s="8">
        <f t="shared" si="15"/>
        <v>-71424774.760000005</v>
      </c>
      <c r="F321" s="12">
        <v>53495417.460000001</v>
      </c>
      <c r="G321" s="12"/>
    </row>
    <row r="322" spans="1:8" x14ac:dyDescent="0.25">
      <c r="B322" s="8" t="s">
        <v>354</v>
      </c>
      <c r="C322" s="8">
        <f>'PAPER SUMMARY'!Y290</f>
        <v>2920000</v>
      </c>
      <c r="D322" s="8">
        <v>0</v>
      </c>
      <c r="E322" s="8">
        <f t="shared" si="15"/>
        <v>-2920000</v>
      </c>
      <c r="F322" s="12">
        <v>11296040.130000001</v>
      </c>
      <c r="G322" s="12"/>
    </row>
    <row r="323" spans="1:8" ht="13.5" x14ac:dyDescent="0.25">
      <c r="B323" s="7" t="s">
        <v>99</v>
      </c>
      <c r="C323" s="7">
        <f>SUM(C313:C322)</f>
        <v>714957147.80000007</v>
      </c>
      <c r="D323" s="7">
        <f>SUM(D313:D322)</f>
        <v>765501636</v>
      </c>
      <c r="E323" s="7">
        <f>SUM(E313:E322)</f>
        <v>50544488.199999943</v>
      </c>
      <c r="F323" s="14">
        <f>SUM(F313:F322)</f>
        <v>559483267.67000008</v>
      </c>
      <c r="G323" s="14"/>
    </row>
    <row r="327" spans="1:8" ht="13.5" x14ac:dyDescent="0.25">
      <c r="B327" s="7" t="s">
        <v>473</v>
      </c>
      <c r="C327" s="12"/>
      <c r="D327" s="12"/>
      <c r="E327" s="12"/>
      <c r="F327" s="12"/>
      <c r="G327" s="12"/>
    </row>
    <row r="328" spans="1:8" ht="13.5" x14ac:dyDescent="0.25">
      <c r="A328" s="19"/>
      <c r="B328" s="14" t="s">
        <v>53</v>
      </c>
      <c r="C328" s="14" t="s">
        <v>453</v>
      </c>
      <c r="D328" s="14"/>
      <c r="E328" s="14"/>
      <c r="F328" s="14" t="s">
        <v>454</v>
      </c>
      <c r="G328" s="14"/>
      <c r="H328" s="8">
        <v>16</v>
      </c>
    </row>
    <row r="329" spans="1:8" ht="13.5" x14ac:dyDescent="0.25">
      <c r="A329" s="19"/>
      <c r="B329" s="14"/>
      <c r="C329" s="14" t="s">
        <v>128</v>
      </c>
      <c r="D329" s="14" t="s">
        <v>101</v>
      </c>
      <c r="E329" s="14" t="s">
        <v>129</v>
      </c>
      <c r="F329" s="14" t="s">
        <v>128</v>
      </c>
      <c r="G329" s="14"/>
    </row>
    <row r="330" spans="1:8" ht="13.5" x14ac:dyDescent="0.25">
      <c r="B330" s="7" t="s">
        <v>427</v>
      </c>
      <c r="C330" s="8">
        <v>8000000</v>
      </c>
      <c r="D330" s="8">
        <f>BUDGET!BK17</f>
        <v>15000000</v>
      </c>
      <c r="E330" s="8">
        <f>D330-C330</f>
        <v>7000000</v>
      </c>
      <c r="F330" s="12">
        <v>0</v>
      </c>
      <c r="G330" s="12"/>
    </row>
    <row r="331" spans="1:8" ht="13.5" x14ac:dyDescent="0.25">
      <c r="B331" s="7" t="s">
        <v>428</v>
      </c>
      <c r="C331" s="7">
        <f>SUM(C330)</f>
        <v>8000000</v>
      </c>
      <c r="D331" s="7">
        <f>SUM(D330)</f>
        <v>15000000</v>
      </c>
      <c r="E331" s="7">
        <f>SUM(E330)</f>
        <v>7000000</v>
      </c>
      <c r="F331" s="14">
        <v>0</v>
      </c>
      <c r="G331" s="14"/>
    </row>
  </sheetData>
  <pageMargins left="0.39370078740157483" right="0" top="0.94488188976377963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Sheet3</vt:lpstr>
      <vt:lpstr>Sheet2</vt:lpstr>
      <vt:lpstr>FINANCIAL PERFORMANCE</vt:lpstr>
      <vt:lpstr>FINANCIAL POSITION</vt:lpstr>
      <vt:lpstr>CHANGE IN ASSET EQUITY</vt:lpstr>
      <vt:lpstr>CASHFLOW</vt:lpstr>
      <vt:lpstr>COMPARISON OF BUDGET</vt:lpstr>
      <vt:lpstr>RECONCILIATION OF NET SURPLUS</vt:lpstr>
      <vt:lpstr>NOTES TO THE FINANCIAL STATEMEN</vt:lpstr>
      <vt:lpstr>SALARY ANALYSIS</vt:lpstr>
      <vt:lpstr>FAAC</vt:lpstr>
      <vt:lpstr>IGR</vt:lpstr>
      <vt:lpstr>PAPER SUMMARY</vt:lpstr>
      <vt:lpstr>STATUTORY DEDUCTION</vt:lpstr>
      <vt:lpstr>BUDGET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OBALEMO AYODELE</dc:creator>
  <cp:lastModifiedBy>GOF PC</cp:lastModifiedBy>
  <cp:lastPrinted>2022-03-03T17:46:27Z</cp:lastPrinted>
  <dcterms:created xsi:type="dcterms:W3CDTF">2021-01-11T06:28:29Z</dcterms:created>
  <dcterms:modified xsi:type="dcterms:W3CDTF">2022-08-31T13:24:06Z</dcterms:modified>
</cp:coreProperties>
</file>