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29B9F7D2-00A3-4FC1-B40C-E7589230C564}" xr6:coauthVersionLast="47" xr6:coauthVersionMax="47" xr10:uidLastSave="{00000000-0000-0000-0000-000000000000}"/>
  <bookViews>
    <workbookView xWindow="-120" yWindow="-120" windowWidth="20730" windowHeight="11160" tabRatio="960" firstSheet="1" activeTab="1" xr2:uid="{00000000-000D-0000-FFFF-FFFF00000000}"/>
  </bookViews>
  <sheets>
    <sheet name="Stat of Fin Performance 1" sheetId="69" state="hidden" r:id="rId1"/>
    <sheet name="Sheet9" sheetId="134" r:id="rId2"/>
    <sheet name="Sheet1" sheetId="127" r:id="rId3"/>
    <sheet name="SOFPe" sheetId="68" r:id="rId4"/>
    <sheet name="SOFPo" sheetId="51" r:id="rId5"/>
    <sheet name="SoCAEq" sheetId="53" r:id="rId6"/>
    <sheet name="SofCf" sheetId="75" r:id="rId7"/>
    <sheet name="S of C of B&amp;A" sheetId="101" r:id="rId8"/>
    <sheet name="Rec o cf" sheetId="107" r:id="rId9"/>
    <sheet name="1- 5 Gen Inf about Reporting En" sheetId="111" state="hidden" r:id="rId10"/>
    <sheet name="6 - 8 Significant Acting Polici" sheetId="112" state="hidden" r:id="rId11"/>
    <sheet name="N1" sheetId="104" r:id="rId12"/>
    <sheet name="1a" sheetId="50" r:id="rId13"/>
    <sheet name="N2" sheetId="49" r:id="rId14"/>
    <sheet name="N2a" sheetId="103" r:id="rId15"/>
    <sheet name="N3" sheetId="48" r:id="rId16"/>
    <sheet name="Note 12" sheetId="110" state="hidden" r:id="rId17"/>
    <sheet name="Note12a" sheetId="47" state="hidden" r:id="rId18"/>
    <sheet name="Note13" sheetId="44" state="hidden" r:id="rId19"/>
    <sheet name="Note14" sheetId="92" state="hidden" r:id="rId20"/>
    <sheet name="N4" sheetId="126" r:id="rId21"/>
    <sheet name="N5" sheetId="41" r:id="rId22"/>
    <sheet name="N6" sheetId="40" r:id="rId23"/>
    <sheet name="Note17" sheetId="39" state="hidden" r:id="rId24"/>
    <sheet name="N7" sheetId="121" r:id="rId25"/>
    <sheet name="N8" sheetId="21" r:id="rId26"/>
    <sheet name="N9" sheetId="32" r:id="rId27"/>
    <sheet name="10a" sheetId="97" r:id="rId28"/>
    <sheet name="Note20" sheetId="29" state="hidden" r:id="rId29"/>
    <sheet name="Note20 (b)" sheetId="118" state="hidden" r:id="rId30"/>
    <sheet name="Note 21" sheetId="25" state="hidden" r:id="rId31"/>
    <sheet name="Note22" sheetId="100" state="hidden" r:id="rId32"/>
    <sheet name="11a" sheetId="123" r:id="rId33"/>
    <sheet name="N19 (3)" sheetId="124" state="hidden" r:id="rId34"/>
    <sheet name="Sheet2" sheetId="113" state="hidden" r:id="rId35"/>
    <sheet name="Note 24" sheetId="19" state="hidden" r:id="rId36"/>
    <sheet name="Note 25" sheetId="17" state="hidden" r:id="rId37"/>
    <sheet name="12" sheetId="115" r:id="rId38"/>
    <sheet name="N13" sheetId="91" r:id="rId39"/>
    <sheet name="N14a" sheetId="122" r:id="rId40"/>
    <sheet name="Sheet3" sheetId="128" r:id="rId41"/>
    <sheet name="Sheet7" sheetId="132" r:id="rId42"/>
    <sheet name="Sheet6" sheetId="131" r:id="rId43"/>
    <sheet name="Sheet4" sheetId="129" r:id="rId44"/>
    <sheet name="Sheet5" sheetId="130" r:id="rId45"/>
    <sheet name="Sheet8" sheetId="133" r:id="rId46"/>
    <sheet name="Note 25 b" sheetId="119" state="hidden" r:id="rId47"/>
    <sheet name="Note 25c" sheetId="116" state="hidden" r:id="rId48"/>
    <sheet name="Note 26" sheetId="16" state="hidden" r:id="rId49"/>
    <sheet name="Note 27" sheetId="15" state="hidden" r:id="rId50"/>
    <sheet name="Note 28" sheetId="10" state="hidden" r:id="rId51"/>
    <sheet name="Note 28a" sheetId="89" state="hidden" r:id="rId52"/>
    <sheet name="Note 28 b" sheetId="90" state="hidden" r:id="rId53"/>
    <sheet name="Note 25a (2)" sheetId="125" state="hidden" r:id="rId54"/>
  </sheets>
  <definedNames>
    <definedName name="_xlnm.Print_Area" localSheetId="9">'1- 5 Gen Inf about Reporting En'!$A$1:$C$53</definedName>
    <definedName name="_xlnm.Print_Area" localSheetId="27">'10a'!$A$1:$D$14</definedName>
    <definedName name="_xlnm.Print_Area" localSheetId="32">'11a'!$A$1:$D$16</definedName>
    <definedName name="_xlnm.Print_Area" localSheetId="37">'12'!$A$1:$D$10</definedName>
    <definedName name="_xlnm.Print_Area" localSheetId="12">'1a'!$A$1:$N$21</definedName>
    <definedName name="_xlnm.Print_Area" localSheetId="10">'6 - 8 Significant Acting Polici'!$A$1:$C$171</definedName>
    <definedName name="_xlnm.Print_Area" localSheetId="11">'N1'!$A$1:$F$21</definedName>
    <definedName name="_xlnm.Print_Area" localSheetId="38">'N13'!$A$1:$D$13</definedName>
    <definedName name="_xlnm.Print_Area" localSheetId="39">N14a!$A$1:$E$21</definedName>
    <definedName name="_xlnm.Print_Area" localSheetId="33">'N19 (3)'!$A$1:$D$17</definedName>
    <definedName name="_xlnm.Print_Area" localSheetId="13">'N2'!$A$1:$F$10</definedName>
    <definedName name="_xlnm.Print_Area" localSheetId="14">N2a!$A$1:$D$19</definedName>
    <definedName name="_xlnm.Print_Area" localSheetId="15">'N3'!$A$1:$F$22</definedName>
    <definedName name="_xlnm.Print_Area" localSheetId="20">'N4'!$A$1:$F$21</definedName>
    <definedName name="_xlnm.Print_Area" localSheetId="24">'N7'!$A$1:$F$35</definedName>
    <definedName name="_xlnm.Print_Area" localSheetId="25">'N8'!$A$1:$L$32</definedName>
    <definedName name="_xlnm.Print_Area" localSheetId="26">'N9'!$A$1:$F$16</definedName>
    <definedName name="_xlnm.Print_Area" localSheetId="30">'Note 21'!$A$1:$D$11</definedName>
    <definedName name="_xlnm.Print_Area" localSheetId="35">'Note 24'!$A$1:$D$10</definedName>
    <definedName name="_xlnm.Print_Area" localSheetId="36">'Note 25'!$A$1:$D$14</definedName>
    <definedName name="_xlnm.Print_Area" localSheetId="46">'Note 25 b'!$A$1:$D$13</definedName>
    <definedName name="_xlnm.Print_Area" localSheetId="53">'Note 25a (2)'!$A$1:$D$14</definedName>
    <definedName name="_xlnm.Print_Area" localSheetId="47">'Note 25c'!$A$1:$D$14</definedName>
    <definedName name="_xlnm.Print_Area" localSheetId="48">'Note 26'!$A$1:$D$11</definedName>
    <definedName name="_xlnm.Print_Area" localSheetId="49">'Note 27'!$A$1:$D$13</definedName>
    <definedName name="_xlnm.Print_Area" localSheetId="50">'Note 28'!$A$1:$D$12</definedName>
    <definedName name="_xlnm.Print_Area" localSheetId="52">'Note 28 b'!$A$1:$G$23</definedName>
    <definedName name="_xlnm.Print_Area" localSheetId="51">'Note 28a'!$A$1:$F$19</definedName>
    <definedName name="_xlnm.Print_Area" localSheetId="23">Note17!$A$1:$F$440</definedName>
    <definedName name="_xlnm.Print_Area" localSheetId="28">Note20!$A$1:$K$11</definedName>
    <definedName name="_xlnm.Print_Area" localSheetId="29">'Note20 (b)'!$A$1:$D$11</definedName>
    <definedName name="_xlnm.Print_Area" localSheetId="31">Note22!$A$1:$G$20</definedName>
    <definedName name="_xlnm.Print_Area" localSheetId="8">'Rec o cf'!$A$1:$C$27</definedName>
    <definedName name="_xlnm.Print_Area" localSheetId="7">'S of C of B&amp;A'!$A$1:$I$47</definedName>
    <definedName name="_xlnm.Print_Area" localSheetId="5">SoCAEq!$A$1:$F$23</definedName>
    <definedName name="_xlnm.Print_Area" localSheetId="6">SofCf!$A$1:$D$52</definedName>
    <definedName name="_xlnm.Print_Area" localSheetId="4">SOFPo!$A$1:$F$47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 i="97" l="1"/>
  <c r="C21" i="75"/>
  <c r="C19" i="75"/>
  <c r="C17" i="75"/>
  <c r="C19" i="107"/>
  <c r="D10" i="53"/>
  <c r="E10" i="53"/>
  <c r="F10" i="53"/>
  <c r="C10" i="53"/>
  <c r="E9" i="40" l="1"/>
  <c r="C5" i="51"/>
  <c r="E32" i="101" l="1"/>
  <c r="H37" i="101"/>
  <c r="I31" i="101"/>
  <c r="I33" i="101"/>
  <c r="H31" i="101"/>
  <c r="C11" i="122"/>
  <c r="G9" i="41" l="1"/>
  <c r="F10" i="41"/>
  <c r="D14" i="75" l="1"/>
  <c r="D6" i="53"/>
  <c r="C6" i="53"/>
  <c r="D10" i="115" l="1"/>
  <c r="D16" i="123"/>
  <c r="C16" i="123"/>
  <c r="D14" i="97"/>
  <c r="C14" i="97"/>
  <c r="C8" i="51" s="1"/>
  <c r="D20" i="122"/>
  <c r="E20" i="122"/>
  <c r="F20" i="122"/>
  <c r="E8" i="32"/>
  <c r="H22" i="21"/>
  <c r="L16" i="21"/>
  <c r="L17" i="21"/>
  <c r="L20" i="21"/>
  <c r="C15" i="21"/>
  <c r="C19" i="21" s="1"/>
  <c r="C22" i="21" s="1"/>
  <c r="D15" i="21"/>
  <c r="D19" i="21" s="1"/>
  <c r="D22" i="21" s="1"/>
  <c r="E15" i="21"/>
  <c r="E19" i="21" s="1"/>
  <c r="F15" i="21"/>
  <c r="F21" i="21" s="1"/>
  <c r="F22" i="21" s="1"/>
  <c r="G15" i="21"/>
  <c r="H15" i="21"/>
  <c r="I15" i="21"/>
  <c r="I19" i="21" s="1"/>
  <c r="I22" i="21" s="1"/>
  <c r="J15" i="21"/>
  <c r="J19" i="21" s="1"/>
  <c r="K15" i="21"/>
  <c r="K19" i="21" s="1"/>
  <c r="L13" i="21"/>
  <c r="L10" i="21"/>
  <c r="L11" i="21"/>
  <c r="L12" i="21"/>
  <c r="D34" i="121"/>
  <c r="F34" i="121"/>
  <c r="C34" i="121"/>
  <c r="E33" i="121"/>
  <c r="E32" i="121"/>
  <c r="E31" i="121"/>
  <c r="E30" i="121"/>
  <c r="E29" i="121"/>
  <c r="E28" i="121"/>
  <c r="E27" i="121"/>
  <c r="E23" i="121"/>
  <c r="E22" i="121"/>
  <c r="E21" i="121"/>
  <c r="E20" i="121"/>
  <c r="E19" i="121"/>
  <c r="E10" i="121"/>
  <c r="E17" i="121"/>
  <c r="D19" i="41"/>
  <c r="E19" i="41"/>
  <c r="F19" i="41"/>
  <c r="G19" i="41"/>
  <c r="H19" i="41"/>
  <c r="C19" i="41"/>
  <c r="D12" i="41"/>
  <c r="F12" i="41"/>
  <c r="H12" i="41"/>
  <c r="E10" i="41"/>
  <c r="E9" i="41"/>
  <c r="D18" i="126"/>
  <c r="F18" i="126"/>
  <c r="C18" i="126"/>
  <c r="E17" i="126"/>
  <c r="E16" i="126"/>
  <c r="E15" i="126"/>
  <c r="E14" i="126"/>
  <c r="E13" i="126"/>
  <c r="E12" i="126"/>
  <c r="E11" i="126"/>
  <c r="E10" i="126"/>
  <c r="E9" i="126"/>
  <c r="E8" i="126"/>
  <c r="C6" i="126"/>
  <c r="E19" i="48"/>
  <c r="D19" i="48"/>
  <c r="F19" i="48"/>
  <c r="E9" i="48"/>
  <c r="E10" i="48"/>
  <c r="E11" i="48"/>
  <c r="E12" i="48"/>
  <c r="E13" i="48"/>
  <c r="E14" i="48"/>
  <c r="E15" i="48"/>
  <c r="E16" i="48"/>
  <c r="E17" i="48"/>
  <c r="E18" i="48"/>
  <c r="E8" i="48"/>
  <c r="C19" i="103"/>
  <c r="D20" i="50"/>
  <c r="E20" i="50"/>
  <c r="F20" i="50"/>
  <c r="G20" i="50"/>
  <c r="H20" i="50"/>
  <c r="I20" i="50"/>
  <c r="J20" i="50"/>
  <c r="K20" i="50"/>
  <c r="L20" i="50"/>
  <c r="M20" i="50"/>
  <c r="D21" i="104"/>
  <c r="E21" i="104"/>
  <c r="F21" i="104"/>
  <c r="C21" i="104"/>
  <c r="E10" i="104"/>
  <c r="E11" i="104"/>
  <c r="E12" i="104"/>
  <c r="E13" i="104"/>
  <c r="E14" i="104"/>
  <c r="E15" i="104"/>
  <c r="E16" i="104"/>
  <c r="E17" i="104"/>
  <c r="E18" i="104"/>
  <c r="E19" i="104"/>
  <c r="E9" i="104"/>
  <c r="F34" i="101"/>
  <c r="E34" i="101"/>
  <c r="I7" i="101"/>
  <c r="I8" i="101"/>
  <c r="I9" i="101"/>
  <c r="I10" i="101"/>
  <c r="I11" i="101"/>
  <c r="I12" i="101"/>
  <c r="I13" i="101"/>
  <c r="I14" i="101"/>
  <c r="I15" i="101"/>
  <c r="H19" i="101"/>
  <c r="G18" i="101"/>
  <c r="I18" i="101" s="1"/>
  <c r="G17" i="101"/>
  <c r="I17" i="101" s="1"/>
  <c r="G16" i="101"/>
  <c r="I16" i="101" s="1"/>
  <c r="D39" i="75"/>
  <c r="D32" i="75"/>
  <c r="D22" i="75"/>
  <c r="F11" i="51"/>
  <c r="D12" i="125"/>
  <c r="C12" i="125"/>
  <c r="D17" i="124"/>
  <c r="E35" i="121"/>
  <c r="E26" i="121"/>
  <c r="E25" i="121"/>
  <c r="E15" i="121"/>
  <c r="E16" i="121"/>
  <c r="E14" i="121"/>
  <c r="E11" i="121"/>
  <c r="E13" i="121"/>
  <c r="E12" i="121"/>
  <c r="E9" i="121"/>
  <c r="E8" i="121"/>
  <c r="E18" i="121"/>
  <c r="K21" i="21" l="1"/>
  <c r="K22" i="21" s="1"/>
  <c r="E21" i="21"/>
  <c r="E22" i="21" s="1"/>
  <c r="G19" i="21"/>
  <c r="J21" i="21"/>
  <c r="C10" i="115"/>
  <c r="G10" i="41"/>
  <c r="G12" i="41" s="1"/>
  <c r="G22" i="41" s="1"/>
  <c r="E34" i="121"/>
  <c r="F22" i="41"/>
  <c r="D22" i="41"/>
  <c r="H22" i="41"/>
  <c r="E12" i="41"/>
  <c r="E22" i="41" s="1"/>
  <c r="E18" i="126"/>
  <c r="C20" i="50"/>
  <c r="C43" i="75" l="1"/>
  <c r="C23" i="107"/>
  <c r="J22" i="21"/>
  <c r="E5" i="51"/>
  <c r="F19" i="101" l="1"/>
  <c r="D11" i="119"/>
  <c r="A45" i="51"/>
  <c r="A21" i="53" s="1"/>
  <c r="A50" i="75" s="1"/>
  <c r="A45" i="101" s="1"/>
  <c r="A46" i="51" l="1"/>
  <c r="A22" i="53" s="1"/>
  <c r="A51" i="75" s="1"/>
  <c r="A46" i="101" s="1"/>
  <c r="A20" i="53"/>
  <c r="A49" i="75" s="1"/>
  <c r="A44" i="101" s="1"/>
  <c r="G37" i="101" l="1"/>
  <c r="C12" i="116" l="1"/>
  <c r="D12" i="17" l="1"/>
  <c r="F12" i="40" l="1"/>
  <c r="D12" i="40"/>
  <c r="E12" i="40"/>
  <c r="C8" i="119" l="1"/>
  <c r="C7" i="119" l="1"/>
  <c r="C11" i="119" s="1"/>
  <c r="E10" i="119" l="1"/>
  <c r="C7" i="104" l="1"/>
  <c r="C6" i="49" s="1"/>
  <c r="C6" i="48" s="1"/>
  <c r="C6" i="110" s="1"/>
  <c r="D9" i="118" l="1"/>
  <c r="C9" i="118"/>
  <c r="E9" i="110"/>
  <c r="N7" i="50"/>
  <c r="D19" i="103" l="1"/>
  <c r="F6" i="44"/>
  <c r="F6" i="92" s="1"/>
  <c r="C6" i="44"/>
  <c r="C6" i="92" s="1"/>
  <c r="G32" i="101"/>
  <c r="G24" i="101"/>
  <c r="G23" i="101"/>
  <c r="I23" i="101" s="1"/>
  <c r="I24" i="101"/>
  <c r="D12" i="116" l="1"/>
  <c r="E14" i="51"/>
  <c r="F18" i="51" s="1"/>
  <c r="E11" i="32"/>
  <c r="E10" i="32"/>
  <c r="E9" i="32"/>
  <c r="C13" i="32"/>
  <c r="E14" i="90"/>
  <c r="D10" i="16"/>
  <c r="C10" i="16"/>
  <c r="B15" i="21"/>
  <c r="A22" i="21"/>
  <c r="A28" i="21" s="1"/>
  <c r="A19" i="21"/>
  <c r="A25" i="21" s="1"/>
  <c r="F10" i="100"/>
  <c r="E10" i="100"/>
  <c r="C10" i="100"/>
  <c r="B21" i="21" l="1"/>
  <c r="L15" i="21"/>
  <c r="C16" i="51" s="1"/>
  <c r="A2" i="51"/>
  <c r="A2" i="53" s="1"/>
  <c r="A2" i="75" s="1"/>
  <c r="A2" i="107" s="1"/>
  <c r="G10" i="40"/>
  <c r="C6" i="41"/>
  <c r="C6" i="40" s="1"/>
  <c r="C6" i="122" s="1"/>
  <c r="E10" i="44"/>
  <c r="E9" i="44"/>
  <c r="E8" i="44"/>
  <c r="E15" i="110"/>
  <c r="E13" i="110"/>
  <c r="E12" i="110"/>
  <c r="E11" i="110"/>
  <c r="E10" i="110"/>
  <c r="E8" i="110"/>
  <c r="C19" i="48"/>
  <c r="L19" i="21" l="1"/>
  <c r="A2" i="101"/>
  <c r="A2" i="111" s="1"/>
  <c r="A2" i="112" s="1"/>
  <c r="C6" i="121"/>
  <c r="D6" i="25"/>
  <c r="D5" i="118" s="1"/>
  <c r="C6" i="39"/>
  <c r="C6" i="32" s="1"/>
  <c r="F10" i="92"/>
  <c r="E10" i="92"/>
  <c r="D10" i="92"/>
  <c r="C10" i="92"/>
  <c r="A2" i="104" l="1"/>
  <c r="A2" i="50" s="1"/>
  <c r="A2" i="49" s="1"/>
  <c r="A2" i="103" s="1"/>
  <c r="C6" i="25"/>
  <c r="D6" i="19"/>
  <c r="E22" i="101"/>
  <c r="A2" i="48" l="1"/>
  <c r="A2" i="110" s="1"/>
  <c r="A2" i="47" s="1"/>
  <c r="A2" i="44" s="1"/>
  <c r="A2" i="92" s="1"/>
  <c r="A2" i="41" s="1"/>
  <c r="A2" i="40" s="1"/>
  <c r="A2" i="122" s="1"/>
  <c r="A2" i="126"/>
  <c r="F6" i="53"/>
  <c r="F39" i="51"/>
  <c r="G22" i="101"/>
  <c r="C6" i="19"/>
  <c r="C5" i="118"/>
  <c r="D6" i="16"/>
  <c r="D6" i="15" s="1"/>
  <c r="D6" i="10" s="1"/>
  <c r="F6" i="89" s="1"/>
  <c r="A1" i="75"/>
  <c r="A1" i="107" s="1"/>
  <c r="A1" i="101" s="1"/>
  <c r="A1" i="111" s="1"/>
  <c r="A1" i="112" s="1"/>
  <c r="A1" i="104" s="1"/>
  <c r="A1" i="50" s="1"/>
  <c r="A1" i="49" s="1"/>
  <c r="A1" i="103" s="1"/>
  <c r="A1" i="51"/>
  <c r="A1" i="53" s="1"/>
  <c r="A2" i="121" l="1"/>
  <c r="A2" i="39"/>
  <c r="A2" i="32" s="1"/>
  <c r="A2" i="124" s="1"/>
  <c r="A1" i="48"/>
  <c r="A1" i="110" s="1"/>
  <c r="A1" i="47" s="1"/>
  <c r="A1" i="44" s="1"/>
  <c r="A1" i="92" s="1"/>
  <c r="A1" i="41" s="1"/>
  <c r="A1" i="40" s="1"/>
  <c r="A1" i="121" s="1"/>
  <c r="A1" i="126"/>
  <c r="C6" i="16"/>
  <c r="C6" i="15" s="1"/>
  <c r="C6" i="10" s="1"/>
  <c r="C6" i="89" s="1"/>
  <c r="G6" i="101"/>
  <c r="I6" i="101" s="1"/>
  <c r="C14" i="51"/>
  <c r="H32" i="101"/>
  <c r="I32" i="101" s="1"/>
  <c r="A2" i="123" l="1"/>
  <c r="A2" i="97"/>
  <c r="A2" i="29" s="1"/>
  <c r="A2" i="118" s="1"/>
  <c r="A1" i="39"/>
  <c r="A1" i="32" s="1"/>
  <c r="A1" i="29" s="1"/>
  <c r="A1" i="118" s="1"/>
  <c r="A1" i="122"/>
  <c r="G19" i="101"/>
  <c r="E25" i="101"/>
  <c r="A1" i="123" l="1"/>
  <c r="A1" i="124"/>
  <c r="A2" i="25"/>
  <c r="A2" i="100" s="1"/>
  <c r="A2" i="21" s="1"/>
  <c r="A2" i="19" s="1"/>
  <c r="A2" i="125" s="1"/>
  <c r="A1" i="25"/>
  <c r="A1" i="100" s="1"/>
  <c r="A1" i="21" s="1"/>
  <c r="A1" i="19" s="1"/>
  <c r="A1" i="125" s="1"/>
  <c r="A2" i="115" l="1"/>
  <c r="A2" i="17"/>
  <c r="A2" i="16" s="1"/>
  <c r="A2" i="15" s="1"/>
  <c r="A2" i="10" s="1"/>
  <c r="A2" i="89" s="1"/>
  <c r="A2" i="90" s="1"/>
  <c r="A2" i="91" s="1"/>
  <c r="A2" i="119"/>
  <c r="A2" i="116"/>
  <c r="A1" i="116"/>
  <c r="A1" i="115"/>
  <c r="A1" i="17"/>
  <c r="A1" i="16" s="1"/>
  <c r="A1" i="15" s="1"/>
  <c r="A1" i="10" s="1"/>
  <c r="A1" i="89" s="1"/>
  <c r="A1" i="90" s="1"/>
  <c r="A1" i="91" s="1"/>
  <c r="A1" i="119"/>
  <c r="E21" i="113"/>
  <c r="C21" i="113"/>
  <c r="B21" i="113"/>
  <c r="E9" i="113"/>
  <c r="E12" i="113" s="1"/>
  <c r="D9" i="113"/>
  <c r="D17" i="113" s="1"/>
  <c r="D21" i="113" s="1"/>
  <c r="C9" i="113"/>
  <c r="C12" i="113" s="1"/>
  <c r="B9" i="113"/>
  <c r="F8" i="113"/>
  <c r="F7" i="113"/>
  <c r="F6" i="113"/>
  <c r="F5" i="113"/>
  <c r="F4" i="113"/>
  <c r="F3" i="113"/>
  <c r="D12" i="113" l="1"/>
  <c r="F9" i="113"/>
  <c r="G10" i="113" s="1"/>
  <c r="C32" i="75"/>
  <c r="G39" i="101"/>
  <c r="E39" i="101"/>
  <c r="E41" i="101" s="1"/>
  <c r="F39" i="101"/>
  <c r="E19" i="101"/>
  <c r="E26" i="101" s="1"/>
  <c r="I39" i="101" l="1"/>
  <c r="H39" i="101"/>
  <c r="E17" i="110"/>
  <c r="D17" i="110"/>
  <c r="C17" i="110"/>
  <c r="G315" i="39" l="1"/>
  <c r="F10" i="49" l="1"/>
  <c r="D10" i="49"/>
  <c r="E8" i="49" l="1"/>
  <c r="E10" i="49" s="1"/>
  <c r="C10" i="49"/>
  <c r="D9" i="19" l="1"/>
  <c r="F20" i="51" s="1"/>
  <c r="J9" i="29" l="1"/>
  <c r="I9" i="29"/>
  <c r="K7" i="29"/>
  <c r="K6" i="29"/>
  <c r="C16" i="100"/>
  <c r="C18" i="100" s="1"/>
  <c r="F14" i="100"/>
  <c r="G14" i="100" s="1"/>
  <c r="A14" i="100"/>
  <c r="F13" i="100"/>
  <c r="G13" i="100" s="1"/>
  <c r="G8" i="100"/>
  <c r="K9" i="29" l="1"/>
  <c r="D11" i="51" s="1"/>
  <c r="G16" i="100"/>
  <c r="G18" i="100" s="1"/>
  <c r="F16" i="100"/>
  <c r="F18" i="100" s="1"/>
  <c r="C15" i="51" s="1"/>
  <c r="C9" i="107" l="1"/>
  <c r="D17" i="89" l="1"/>
  <c r="E9" i="89"/>
  <c r="E10" i="89"/>
  <c r="E11" i="89"/>
  <c r="E12" i="89"/>
  <c r="E13" i="89"/>
  <c r="E14" i="89"/>
  <c r="E15" i="89"/>
  <c r="E8" i="89"/>
  <c r="E17" i="89" l="1"/>
  <c r="C7" i="10" s="1"/>
  <c r="F13" i="32" l="1"/>
  <c r="D13" i="32"/>
  <c r="G10" i="90"/>
  <c r="G14" i="90"/>
  <c r="C18" i="90"/>
  <c r="D18" i="90"/>
  <c r="A8" i="90"/>
  <c r="A9" i="90" s="1"/>
  <c r="A10" i="90" s="1"/>
  <c r="A11" i="90" s="1"/>
  <c r="A12" i="90" s="1"/>
  <c r="A13" i="90" s="1"/>
  <c r="A14" i="90" s="1"/>
  <c r="A15" i="90" s="1"/>
  <c r="A16" i="90" s="1"/>
  <c r="F17" i="89"/>
  <c r="D7" i="10" s="1"/>
  <c r="D10" i="10" s="1"/>
  <c r="C17" i="89"/>
  <c r="E16" i="90"/>
  <c r="G16" i="90" s="1"/>
  <c r="E15" i="90"/>
  <c r="G15" i="90" s="1"/>
  <c r="E13" i="90"/>
  <c r="G13" i="90" s="1"/>
  <c r="E12" i="90"/>
  <c r="G12" i="90" s="1"/>
  <c r="E11" i="90"/>
  <c r="G11" i="90" s="1"/>
  <c r="E9" i="90"/>
  <c r="G9" i="90" s="1"/>
  <c r="E8" i="90"/>
  <c r="G8" i="90" s="1"/>
  <c r="E7" i="90"/>
  <c r="G7" i="90" s="1"/>
  <c r="C10" i="15"/>
  <c r="F26" i="51"/>
  <c r="E29" i="51" l="1"/>
  <c r="F30" i="51" s="1"/>
  <c r="F32" i="51" s="1"/>
  <c r="F34" i="51" s="1"/>
  <c r="G18" i="90"/>
  <c r="G21" i="90" s="1"/>
  <c r="C8" i="10" s="1"/>
  <c r="C10" i="10" s="1"/>
  <c r="C14" i="107" s="1"/>
  <c r="E18" i="90"/>
  <c r="H12" i="40"/>
  <c r="C12" i="41"/>
  <c r="C22" i="41" s="1"/>
  <c r="F12" i="44"/>
  <c r="E12" i="44"/>
  <c r="D12" i="44"/>
  <c r="C12" i="44"/>
  <c r="D30" i="51" l="1"/>
  <c r="E10" i="10"/>
  <c r="H22" i="101"/>
  <c r="C12" i="75"/>
  <c r="H25" i="101" l="1"/>
  <c r="I22" i="101"/>
  <c r="A19" i="50" l="1"/>
  <c r="N18" i="50"/>
  <c r="N17" i="50"/>
  <c r="N16" i="50"/>
  <c r="N15" i="50"/>
  <c r="N14" i="50"/>
  <c r="N13" i="50"/>
  <c r="N12" i="50"/>
  <c r="N11" i="50"/>
  <c r="N10" i="50"/>
  <c r="N9" i="50"/>
  <c r="N8" i="50"/>
  <c r="N20" i="50" l="1"/>
  <c r="C15" i="107"/>
  <c r="C14" i="75" l="1"/>
  <c r="H26" i="101" l="1"/>
  <c r="E19" i="69"/>
  <c r="E25" i="69"/>
  <c r="E27" i="69" l="1"/>
  <c r="D18" i="51" l="1"/>
  <c r="D20" i="51" s="1"/>
  <c r="C16" i="107"/>
  <c r="C39" i="75"/>
  <c r="G12" i="40"/>
  <c r="D26" i="51" l="1"/>
  <c r="D32" i="51" s="1"/>
  <c r="D34" i="51" s="1"/>
  <c r="C12" i="40"/>
  <c r="C22" i="75" l="1"/>
  <c r="F25" i="101"/>
  <c r="F26" i="101" s="1"/>
  <c r="G25" i="101"/>
  <c r="C41" i="75" l="1"/>
  <c r="H30" i="101"/>
  <c r="I30" i="101" s="1"/>
  <c r="G26" i="101"/>
  <c r="I25" i="101"/>
  <c r="I26" i="101" s="1"/>
  <c r="C22" i="107" l="1"/>
  <c r="C24" i="107" s="1"/>
  <c r="H34" i="101"/>
  <c r="H41" i="101" s="1"/>
  <c r="C6" i="107" l="1"/>
  <c r="C10" i="107" s="1"/>
  <c r="C38" i="51"/>
  <c r="G29" i="101"/>
  <c r="G31" i="101"/>
  <c r="G30" i="101"/>
  <c r="F41" i="101"/>
  <c r="C37" i="51" l="1"/>
  <c r="D13" i="53"/>
  <c r="G34" i="101"/>
  <c r="G41" i="101" s="1"/>
  <c r="I29" i="101"/>
  <c r="I34" i="101" s="1"/>
  <c r="F13" i="53" l="1"/>
  <c r="D15" i="53"/>
  <c r="C14" i="53"/>
  <c r="C10" i="91"/>
  <c r="D11" i="91" s="1"/>
  <c r="D13" i="91" s="1"/>
  <c r="D39" i="51"/>
  <c r="F14" i="53" l="1"/>
  <c r="F15" i="53" s="1"/>
  <c r="C15" i="53"/>
  <c r="C20" i="1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GOF PC</author>
  </authors>
  <commentList>
    <comment ref="C8" authorId="0" shapeId="0" xr:uid="{5DD0C488-30BD-4C7D-93A5-ED2EEBAB1C99}">
      <text>
        <r>
          <rPr>
            <b/>
            <sz val="9"/>
            <color indexed="81"/>
            <rFont val="Tahoma"/>
            <family val="2"/>
          </rPr>
          <t>GOF PC:</t>
        </r>
        <r>
          <rPr>
            <sz val="9"/>
            <color indexed="81"/>
            <rFont val="Tahoma"/>
            <family val="2"/>
          </rPr>
          <t xml:space="preserve">
chk n5</t>
        </r>
      </text>
    </comment>
    <comment ref="C9" authorId="0" shapeId="0" xr:uid="{DA97F2C3-813A-43E8-946C-9FF3871ACAF9}">
      <text>
        <r>
          <rPr>
            <b/>
            <sz val="9"/>
            <color indexed="81"/>
            <rFont val="Tahoma"/>
            <family val="2"/>
          </rPr>
          <t>GOF PC:</t>
        </r>
        <r>
          <rPr>
            <sz val="9"/>
            <color indexed="81"/>
            <rFont val="Tahoma"/>
            <family val="2"/>
          </rPr>
          <t xml:space="preserve">
chk n5</t>
        </r>
      </text>
    </comment>
    <comment ref="C10" authorId="0" shapeId="0" xr:uid="{D264C849-77B1-44D7-921A-D8C31478DAC5}">
      <text>
        <r>
          <rPr>
            <b/>
            <sz val="9"/>
            <color indexed="81"/>
            <rFont val="Tahoma"/>
            <family val="2"/>
          </rPr>
          <t>GOF PC:</t>
        </r>
        <r>
          <rPr>
            <sz val="9"/>
            <color indexed="81"/>
            <rFont val="Tahoma"/>
            <family val="2"/>
          </rPr>
          <t xml:space="preserve">
total diff from cast</t>
        </r>
      </text>
    </comment>
  </commentList>
</comments>
</file>

<file path=xl/sharedStrings.xml><?xml version="1.0" encoding="utf-8"?>
<sst xmlns="http://schemas.openxmlformats.org/spreadsheetml/2006/main" count="1304" uniqueCount="941">
  <si>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</si>
  <si>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</si>
  <si>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</si>
  <si>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</si>
  <si>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</si>
  <si>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</si>
  <si>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</si>
  <si>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</si>
  <si>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</si>
  <si>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</si>
  <si>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</si>
  <si>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</si>
  <si>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</si>
  <si>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</si>
  <si>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</si>
  <si>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</si>
  <si>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</si>
  <si>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</si>
  <si>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</si>
  <si>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</si>
  <si>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</si>
  <si>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</si>
  <si>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</si>
  <si>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</si>
  <si>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</si>
  <si>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</si>
  <si>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</si>
  <si>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</si>
  <si>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</si>
  <si>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</si>
  <si>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</si>
  <si>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</si>
  <si>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</si>
  <si>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</si>
  <si>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</si>
  <si>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</si>
  <si>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</si>
  <si>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</si>
  <si>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</si>
  <si>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</si>
  <si>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</si>
  <si>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</si>
  <si>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</si>
  <si>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</si>
  <si>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</si>
  <si>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</si>
  <si>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</si>
  <si>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</si>
  <si>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</si>
  <si>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</si>
  <si>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</si>
  <si>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</si>
  <si>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</si>
  <si>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</si>
  <si>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</si>
  <si>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</si>
  <si>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</si>
  <si>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</si>
  <si>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</si>
  <si>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</si>
  <si>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</si>
  <si>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</si>
  <si>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</si>
  <si>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</si>
  <si>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</si>
  <si>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</si>
  <si>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</si>
  <si>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</si>
  <si>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</si>
  <si>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</si>
  <si>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</si>
  <si>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</si>
  <si>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</si>
  <si>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</si>
  <si>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</si>
  <si>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</si>
  <si>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</si>
  <si>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</si>
  <si>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</si>
  <si>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</si>
  <si>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</si>
  <si>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</si>
  <si>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</si>
  <si>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</si>
  <si>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</si>
  <si>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</si>
  <si>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</si>
  <si>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</si>
  <si>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</si>
  <si>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</si>
  <si>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</si>
  <si>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</si>
  <si>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</si>
  <si>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</si>
  <si>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</si>
  <si>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</si>
  <si>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</si>
  <si>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</si>
  <si>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</si>
  <si>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</si>
  <si>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</si>
  <si>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</si>
  <si>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</si>
  <si>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</si>
  <si>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</si>
  <si>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</si>
  <si>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</si>
  <si>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</si>
  <si>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</si>
  <si>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</si>
  <si>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</si>
  <si>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</si>
  <si>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</si>
  <si>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</si>
  <si>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</si>
  <si>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</si>
  <si>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</si>
  <si>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</si>
  <si>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</si>
  <si>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</si>
  <si>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</si>
  <si>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</si>
  <si>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</si>
  <si>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</si>
  <si>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</si>
  <si>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</si>
  <si>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</si>
  <si>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</si>
  <si>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</si>
  <si>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</si>
  <si>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</si>
  <si>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</si>
  <si>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</si>
  <si>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</si>
  <si>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</si>
  <si>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</si>
  <si>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</si>
  <si>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</si>
  <si>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</si>
  <si>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</si>
  <si>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</si>
  <si>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</si>
  <si>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</si>
  <si>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</si>
  <si>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</si>
  <si>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</si>
  <si>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</si>
  <si>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</si>
  <si>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</si>
  <si>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</si>
  <si>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</si>
  <si>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</si>
  <si>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</si>
  <si>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</si>
  <si>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</si>
  <si>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</si>
  <si>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</si>
  <si>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</si>
  <si>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</si>
  <si>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</si>
  <si>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</si>
  <si>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</si>
  <si>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</si>
  <si>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</si>
  <si>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</si>
  <si>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</si>
  <si>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</si>
  <si>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</si>
  <si>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</si>
  <si>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</si>
  <si>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</si>
  <si>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</si>
  <si>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</si>
  <si>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</si>
  <si>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</si>
  <si>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</si>
  <si>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</si>
  <si>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</si>
  <si>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</si>
  <si>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</si>
  <si>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</si>
  <si>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</si>
  <si>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</si>
  <si>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</si>
  <si>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</si>
  <si>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</si>
  <si>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</si>
  <si>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</si>
  <si>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</si>
  <si>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</si>
  <si>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</si>
  <si>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</si>
  <si>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</si>
  <si>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</si>
  <si>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</si>
  <si>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</si>
  <si>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</si>
  <si>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</si>
  <si>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</si>
  <si>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</si>
  <si>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</si>
  <si>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</si>
  <si>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</si>
  <si>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</si>
  <si>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</si>
  <si>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</si>
  <si>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</si>
  <si>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</si>
  <si>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</si>
  <si>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</si>
  <si>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</si>
  <si>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</si>
  <si>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</si>
  <si>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</si>
  <si>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</si>
  <si>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</si>
  <si>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CLEANING AND FUMIGATION SERVICES</t>
  </si>
  <si>
    <t>ANNUAL BUDGET EXPENSES AND ADMINISTRATION</t>
  </si>
  <si>
    <t>CONSULTANCY SERVICES</t>
  </si>
  <si>
    <t>ANNUAL FESTIVALS ATTENDANCE</t>
  </si>
  <si>
    <t>COMMITTEE/COMMISSION SCREENING EXPENSES</t>
  </si>
  <si>
    <t>ASSISTANCE TO NIGERIA LEGION -EX SERVICEMEN</t>
  </si>
  <si>
    <t>CALENDER AND DIARIES</t>
  </si>
  <si>
    <t>AUDIT AND EXPENSES</t>
  </si>
  <si>
    <t>ACOUNTING FOR FIXED ASSETS EXPENSES</t>
  </si>
  <si>
    <t>COMPUTER AND COMPUTER ACCESSORIES</t>
  </si>
  <si>
    <t>BOARD MEETING EXPENSES</t>
  </si>
  <si>
    <t>COMPUTER/SALARY UNIT OVERHEAD EXPENSES</t>
  </si>
  <si>
    <t>COMPUTER UPS</t>
  </si>
  <si>
    <t>CHILDREN DAY CELEBRATION</t>
  </si>
  <si>
    <t>ASSISTANCE TO THE LESS PRIVILEDGED</t>
  </si>
  <si>
    <t>ANNUAL BOARD OF SURVEY</t>
  </si>
  <si>
    <t>ARRANGEMENTS/ORGANIZATION OF PILGRIMS/SPONSORSHIP OF OFFICIALS &amp; GOVT. DELEGATION FOR HAJJ/PILGRIMAGE EXERCISE</t>
  </si>
  <si>
    <t>ACCREDITATION OF COURSES</t>
  </si>
  <si>
    <t>ASSISTANCE TO N.Y.S.C</t>
  </si>
  <si>
    <t>CELEBRATION OF THE DAY FOR THE AFRICAN CHILD</t>
  </si>
  <si>
    <t>1ST &amp; 2ND PRE-HAJJ VISITS</t>
  </si>
  <si>
    <t>CATTLE DAM MAINTENANCE</t>
  </si>
  <si>
    <t>ABANDONED BABIES EXPENSES</t>
  </si>
  <si>
    <t>CIVIL SERVICE CLINIC EXPENSES</t>
  </si>
  <si>
    <t>ALTERNATIVE POWER GENERATION</t>
  </si>
  <si>
    <t>BOUNDARY COMMITTEE EXPENSES</t>
  </si>
  <si>
    <t>AGENCY AND FREIGHT CHARGES</t>
  </si>
  <si>
    <t>Transfer to other Government Entities</t>
  </si>
  <si>
    <t>Finance Cost</t>
  </si>
  <si>
    <t>Purchase/Construction/Rehabilitation of PPE</t>
  </si>
  <si>
    <t>Purchase of Intangible Assets</t>
  </si>
  <si>
    <t>=N=</t>
  </si>
  <si>
    <t>Accumulated Surpluses/(Deficits)</t>
  </si>
  <si>
    <t>Reserves</t>
  </si>
  <si>
    <t>Long Term Borrowings</t>
  </si>
  <si>
    <t>Total Long Term Borrowings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</si>
  <si>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</si>
  <si>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</si>
  <si>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</si>
  <si>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</si>
  <si>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</si>
  <si>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</si>
  <si>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</si>
  <si>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</si>
  <si>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</si>
  <si>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</si>
  <si>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</si>
  <si>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</si>
  <si>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</si>
  <si>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</si>
  <si>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</si>
  <si>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</si>
  <si>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</si>
  <si>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</si>
  <si>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COMPUTER MOUSE</t>
  </si>
  <si>
    <t>COOKING GAS/FUEL COST</t>
  </si>
  <si>
    <t>CONTENT MANAGEMENT AND SITE MAINTENANCE</t>
  </si>
  <si>
    <t>AERIAL FIELD MAINTENANCE</t>
  </si>
  <si>
    <t>1% LOCAL GOVERNMENT TRAINNING FUND</t>
  </si>
  <si>
    <t>AGRIC TRADE SHOW</t>
  </si>
  <si>
    <t>3% RETENTION COMMISSION FEES ON REVENUE GENERATION BY STATE MDAS</t>
  </si>
  <si>
    <t>CONTINGENCIES</t>
  </si>
  <si>
    <t>ASSISTANCE TO DESTITUTES</t>
  </si>
  <si>
    <t>ASSIZES EXPENSES</t>
  </si>
  <si>
    <t>ASSISTANCE TO PAYER PATIENTS</t>
  </si>
  <si>
    <t>CHILDREN'S PARLIAMENT</t>
  </si>
  <si>
    <t>AGENCY FOR ADULT AND NON-FORMAL EDUCATION: GENERAL EXPENSES</t>
  </si>
  <si>
    <t>CONTINUE EDUCATION CLASSES (JSS EQUIVALENT TO WRITE BECE)</t>
  </si>
  <si>
    <t>CONTINUE EDUCATION CLASSES (SSS EQUIVALENT TO WRITE NECO)</t>
  </si>
  <si>
    <t>CONVOCATION EXPENSES</t>
  </si>
  <si>
    <t>ACCREDITATION OF TECHNICAL SCHOOLS</t>
  </si>
  <si>
    <t>CONDUCT OF NURSING AND MIDWIFERY EDUCATION</t>
  </si>
  <si>
    <t>COMMUNICABLE DISEASES CONTROL</t>
  </si>
  <si>
    <t>COMMUNICATION AND ENLIGHTMENT</t>
  </si>
  <si>
    <t>SOCIAL BENEFITS</t>
  </si>
  <si>
    <t>Total SOCIAL BENEFITS</t>
  </si>
  <si>
    <t>SALARIES AND WAGES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</si>
  <si>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</si>
  <si>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</si>
  <si>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</si>
  <si>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</si>
  <si>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</si>
  <si>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</si>
  <si>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</si>
  <si>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</si>
  <si>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</si>
  <si>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</si>
  <si>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</si>
  <si>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</si>
  <si>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</si>
  <si>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</si>
  <si>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</si>
  <si>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</si>
  <si>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</si>
  <si>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</si>
  <si>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</si>
  <si>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</si>
  <si>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</si>
  <si>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</si>
  <si>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</si>
  <si>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</si>
  <si>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</si>
  <si>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</si>
  <si>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</si>
  <si>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</si>
  <si>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</si>
  <si>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</si>
  <si>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</si>
  <si>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</si>
  <si>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</si>
  <si>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</si>
  <si>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</si>
  <si>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</si>
  <si>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</si>
  <si>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</si>
  <si>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</si>
  <si>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</si>
  <si>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</si>
  <si>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</si>
  <si>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</si>
  <si>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</si>
  <si>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</si>
  <si>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</si>
  <si>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</si>
  <si>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</si>
  <si>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</si>
  <si>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</si>
  <si>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</si>
  <si>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</si>
  <si>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</si>
  <si>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</si>
  <si>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</si>
  <si>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</si>
  <si>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</si>
  <si>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</si>
  <si>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</si>
  <si>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</si>
  <si>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</si>
  <si>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</si>
  <si>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</si>
  <si>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</si>
  <si>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</si>
  <si>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</si>
  <si>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</si>
  <si>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</si>
  <si>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</si>
  <si>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</si>
  <si>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</si>
  <si>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</si>
  <si>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</si>
  <si>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</si>
  <si>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</si>
  <si>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</si>
  <si>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</si>
  <si>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</si>
  <si>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</si>
  <si>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</si>
  <si>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</si>
  <si>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</si>
  <si>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</si>
  <si>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</si>
  <si>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</si>
  <si>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</si>
  <si>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</si>
  <si>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</si>
  <si>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</si>
  <si>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</si>
  <si>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</si>
  <si>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Description</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</si>
  <si>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</si>
  <si>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</si>
  <si>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</si>
  <si>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</si>
  <si>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</si>
  <si>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</si>
  <si>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</si>
  <si>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</si>
  <si>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</si>
  <si>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</si>
  <si>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</si>
  <si>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</si>
  <si>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</si>
  <si>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</si>
  <si>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</si>
  <si>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</si>
  <si>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</si>
  <si>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</si>
  <si>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</si>
  <si>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</si>
  <si>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</si>
  <si>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</si>
  <si>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</si>
  <si>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</si>
  <si>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</si>
  <si>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</si>
  <si>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</si>
  <si>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</si>
  <si>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 xml:space="preserve">NET SRA </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</si>
  <si>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</si>
  <si>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</si>
  <si>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</si>
  <si>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</si>
  <si>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</si>
  <si>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UBA Bank Plc</t>
  </si>
  <si>
    <t>First Bank Plc</t>
  </si>
  <si>
    <t>Access Bank Plc</t>
  </si>
  <si>
    <t>Bank Name</t>
  </si>
  <si>
    <t>Amount</t>
  </si>
  <si>
    <t>Notes to the Financial Statements</t>
  </si>
  <si>
    <t>Cash in the till</t>
  </si>
  <si>
    <t>OFFICE EQUIPMENTS</t>
  </si>
  <si>
    <t>Recognision of Legacy PPE</t>
  </si>
  <si>
    <t>PPE under Test Running</t>
  </si>
  <si>
    <t>Net Surplus/(Deficit)</t>
  </si>
  <si>
    <t>Actual Pension</t>
  </si>
  <si>
    <t>Gratuity &amp; Arrears</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</si>
  <si>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</si>
  <si>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</si>
  <si>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</si>
  <si>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</si>
  <si>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</si>
  <si>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</si>
  <si>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</si>
  <si>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</si>
  <si>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</si>
  <si>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</si>
  <si>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</si>
  <si>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</si>
  <si>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</si>
  <si>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</si>
  <si>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</si>
  <si>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</si>
  <si>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</si>
  <si>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</si>
  <si>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</si>
  <si>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CBN Budget Support Facility</t>
  </si>
  <si>
    <t>Salary Bail Out</t>
  </si>
  <si>
    <t>Recurrent Infrastructure Loan</t>
  </si>
  <si>
    <t>FGN Bond</t>
  </si>
  <si>
    <t>Capital Market Bond (Serial 1 &amp; 2)</t>
  </si>
  <si>
    <t>Commerial Bank Loans</t>
  </si>
  <si>
    <t>Micro SME Development Fund</t>
  </si>
  <si>
    <t>Total (US Dollars)</t>
  </si>
  <si>
    <t>Exchange Rate (Naira)</t>
  </si>
  <si>
    <t>Multilateral Loan Amount (Naira)</t>
  </si>
  <si>
    <t>IPSA Adjustments</t>
  </si>
  <si>
    <t>Recognition of Legacy PPE</t>
  </si>
  <si>
    <t>Prior years Adjustments</t>
  </si>
  <si>
    <t>Others</t>
  </si>
  <si>
    <t>Total Interest Earned</t>
  </si>
  <si>
    <t>Decription</t>
  </si>
  <si>
    <t>Bank Interest</t>
  </si>
  <si>
    <t>Kogi State Government of Nigeria</t>
  </si>
  <si>
    <t>CBN - Commercial Agricultural Credit Scheme (CACS)</t>
  </si>
  <si>
    <t>LGA</t>
  </si>
  <si>
    <t>Net for State</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</si>
  <si>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</si>
  <si>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</si>
  <si>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</si>
  <si>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</si>
  <si>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</si>
  <si>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</si>
  <si>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</si>
  <si>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</si>
  <si>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Month</t>
  </si>
  <si>
    <t>Actual</t>
  </si>
  <si>
    <t>Budget</t>
  </si>
  <si>
    <t>Variance</t>
  </si>
  <si>
    <t>Total IPSA Adjustments</t>
  </si>
  <si>
    <t>Kogi  State</t>
  </si>
  <si>
    <t xml:space="preserve">Reserves </t>
  </si>
  <si>
    <t>EARNING FROM LOKOJA MEGA TERMINAL /MOTOR PARKS</t>
  </si>
  <si>
    <t>EXTERNAL AUDIT FEE</t>
  </si>
  <si>
    <t>NOTE 13: Aids &amp; Grants</t>
  </si>
  <si>
    <t>Note 14 : Interest Earned</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</si>
  <si>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</si>
  <si>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</si>
  <si>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</si>
  <si>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</si>
  <si>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</si>
  <si>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</si>
  <si>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</si>
  <si>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</si>
  <si>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</si>
  <si>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</si>
  <si>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</si>
  <si>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</si>
  <si>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</si>
  <si>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</si>
  <si>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</si>
  <si>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</si>
  <si>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Statement of Comparison of Budget and Actual</t>
  </si>
  <si>
    <t>Original</t>
  </si>
  <si>
    <t>Final</t>
  </si>
  <si>
    <t>CAPITAL RECEIPT</t>
  </si>
  <si>
    <t>FOREX Equalization</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</si>
  <si>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</si>
  <si>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</si>
  <si>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</si>
  <si>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</si>
  <si>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</si>
  <si>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</si>
  <si>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</si>
  <si>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</si>
  <si>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</si>
  <si>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</si>
  <si>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</si>
  <si>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</si>
  <si>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</si>
  <si>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</si>
  <si>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</si>
  <si>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</si>
  <si>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</si>
  <si>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</si>
  <si>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</si>
  <si>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</si>
  <si>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</si>
  <si>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</si>
  <si>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</si>
  <si>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</si>
  <si>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</si>
  <si>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</si>
  <si>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</si>
  <si>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</si>
  <si>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</si>
  <si>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</si>
  <si>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</si>
  <si>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</si>
  <si>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</si>
  <si>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</si>
  <si>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</si>
  <si>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Government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</si>
  <si>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</si>
  <si>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</si>
  <si>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</si>
  <si>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</si>
  <si>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</si>
  <si>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</si>
  <si>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</si>
  <si>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</si>
  <si>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</si>
  <si>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</si>
  <si>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</si>
  <si>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</si>
  <si>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</si>
  <si>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</si>
  <si>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</si>
  <si>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</si>
  <si>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Kogi State Government and can be measured reliably.</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</si>
  <si>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</si>
  <si>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</si>
  <si>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</si>
  <si>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</si>
  <si>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</si>
  <si>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</si>
  <si>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</si>
  <si>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</si>
  <si>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</si>
  <si>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</si>
  <si>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 xml:space="preserve">Kogi State Government classifies its financial assets in the following categories: at fair value through surplus or deficit, held to maturity, loans and receivables, and available for sale. The classification depends on the purpose for which the financial assets were acquired. </t>
  </si>
  <si>
    <t>Kogi State Government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</si>
  <si>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</si>
  <si>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</si>
  <si>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</si>
  <si>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</si>
  <si>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</si>
  <si>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</si>
  <si>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</si>
  <si>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</si>
  <si>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</si>
  <si>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Kogi State Government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</si>
  <si>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</si>
  <si>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</si>
  <si>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</si>
  <si>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As a practical expedient, Kogi State Government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</si>
  <si>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</si>
  <si>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</si>
  <si>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</si>
  <si>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 xml:space="preserve">Kogi State Government performed an Asset Verification Exercise in order to determine the deemed cost of some PPE items as at the date of adoption of IPSAS. Recognition of PPE items will be on a class by class basis. </t>
  </si>
  <si>
    <t>Repairs and maintenance costs are charged to the statement of financial performance during the financial period in which they are incurred.</t>
  </si>
  <si>
    <t>Finance costs attributable to amounts borrowed by Kogi State Government to fund the acquisition of property, plant and equipment are expensed immediately as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</si>
  <si>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</si>
  <si>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</si>
  <si>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</si>
  <si>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</si>
  <si>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</si>
  <si>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</si>
  <si>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</si>
  <si>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</si>
  <si>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</si>
  <si>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</si>
  <si>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</si>
  <si>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</si>
  <si>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The preparation of Kogi State Government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</si>
  <si>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</si>
  <si>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Kogi State Government makes estimates and assumptions concerning the future. The resulting accounting estimates will, by definition, seldom equal the related actual results.</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</si>
  <si>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</si>
  <si>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A recoverable is recognized when revenue is earned but cash or its equivalent is yet to be received. In accordance with revenue recognition criteria, Kogi State Government has measured its recoverable arising from tax receipts by using statistical model based on the history of collecting the particular tax in prior periods.</t>
  </si>
  <si>
    <t>The estimation of the useful lives of PPE is based on the state's accounting policy. Any material adjustment to the estimated useful lives of items of property, plant and equipment will have an impact on their carrying value.</t>
  </si>
  <si>
    <t xml:space="preserve">Leases of property, plant and equipment where Kogi State Government, as lessee, has substantially all the risks and rewards of ownership are classified as finance leases. Finance leases are capitalized at the inception of the lease at the present value of the minimum lease payments. </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</si>
  <si>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</si>
  <si>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</si>
  <si>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</si>
  <si>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</si>
  <si>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</si>
  <si>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</si>
  <si>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</si>
  <si>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</si>
  <si>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</si>
  <si>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</si>
  <si>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</si>
  <si>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</si>
  <si>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</si>
  <si>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</si>
  <si>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</si>
  <si>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</si>
  <si>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</si>
  <si>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</si>
  <si>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</si>
  <si>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</si>
  <si>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</si>
  <si>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</si>
  <si>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</si>
  <si>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</si>
  <si>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</si>
  <si>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</si>
  <si>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</si>
  <si>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</si>
  <si>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</si>
  <si>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</si>
  <si>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</si>
  <si>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</si>
  <si>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</si>
  <si>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</si>
  <si>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</si>
  <si>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</si>
  <si>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</si>
  <si>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</si>
  <si>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</si>
  <si>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</si>
  <si>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Establishes and maintain an adequate system of internal control      designed to provide reasonable assurance that the transactions recorded  reflect the deployment of all financial resources by Government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</si>
  <si>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</si>
  <si>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</si>
  <si>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</si>
  <si>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</si>
  <si>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</si>
  <si>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</si>
  <si>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</si>
  <si>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</si>
  <si>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</si>
  <si>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</si>
  <si>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</si>
  <si>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</si>
  <si>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</si>
  <si>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</si>
  <si>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</si>
  <si>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</si>
  <si>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</si>
  <si>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</si>
  <si>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</si>
  <si>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</si>
  <si>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</si>
  <si>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</si>
  <si>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</si>
  <si>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</si>
  <si>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</si>
  <si>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</si>
  <si>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</si>
  <si>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</si>
  <si>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</si>
  <si>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</si>
  <si>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</si>
  <si>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</si>
  <si>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</si>
  <si>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</si>
  <si>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</si>
  <si>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</si>
  <si>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</si>
  <si>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</si>
  <si>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</si>
  <si>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</si>
  <si>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</si>
  <si>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</si>
  <si>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</si>
  <si>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</si>
  <si>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</si>
  <si>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</si>
  <si>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</si>
  <si>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</si>
  <si>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</si>
  <si>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JAAC Special Allocation</t>
  </si>
  <si>
    <t xml:space="preserve">Note 12  : Non Tax Revenue </t>
  </si>
  <si>
    <t>Land</t>
  </si>
  <si>
    <t>Buildings</t>
  </si>
  <si>
    <t>Capital Market Bonds &amp; Other Long Term Borrowing (Note 28 a)</t>
  </si>
  <si>
    <t>Ankpa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</si>
  <si>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</si>
  <si>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Ankpa Local Government Area of Kogi State, in accordance with laws and/or regulations, established to provide revenue to the Government. Taxes do not include fines or other penalties imposed for breach of the law.Ankpa Local Government Area of Kogi State Government recognizes revenue from taxes by reference to the earning of assessable income by the taxpayers. Taxes are measured at the fair value of the consideration received or receivable to Ankpa Local Government Area of Kogi State Inland Revenue Service. The tax rates and tax laws used to compute the amount are those that are enacted or substantively enacted, at the reporting date.</t>
  </si>
  <si>
    <t>Ankpa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</si>
  <si>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Ankpa Local Government Area of Kogi State laws or by a court and other law enforcement bodies, as a consequence of the breach of laws or regulations and are recognized at the point when the levy is being imposed.</t>
  </si>
  <si>
    <t xml:space="preserve">These are transactions in which Ankpa Local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</si>
  <si>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Ankpa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Ankpa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</si>
  <si>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Ankpa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</si>
  <si>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Ankpa Local Government Area of Kogi State right to receive payment is established.</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</si>
  <si>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Ankpa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</si>
  <si>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Ankpa Local Government Area of Kogi State intends to dispose of it within 12 months of the end of the reporting period.Ankpa Local Government Area of Kogi State has recognized some of its quoted and unquoted investments as well as managed funds as available-for-sale Investment.</t>
  </si>
  <si>
    <t>Ankpa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</si>
  <si>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Ankpa Local Government Area of Kogi State and its cost can be measured reliably. </t>
  </si>
  <si>
    <t>The following standard rates shall be applied to all Ankpa Local Government Area of Kogi State assets:</t>
  </si>
  <si>
    <t>Public debt charges are interest and other expenses incurred by Ankpa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</si>
  <si>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depreciation.Ankpa Local Government Area of Kogi State assesses whether there is any indication that an asset may be impaired at each reporting date. If any such indication exists, Kogi State Government will estimate the recoverable amount of the asset. For intangible assets, irrespective of whether there is any indication of impairment, Kogi State Government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</si>
  <si>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</si>
  <si>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EARNING FROM COMMERCIAL ACTIVITIES</t>
  </si>
  <si>
    <t>RENT ON GOVERNMENT BUILDING</t>
  </si>
  <si>
    <t>RENT ON GOVERNMENT PROPERTIES</t>
  </si>
  <si>
    <t>INVENTORIES</t>
  </si>
  <si>
    <t>ADVANCES</t>
  </si>
  <si>
    <t>Note 20 b: Other Current Assets</t>
  </si>
  <si>
    <t>Other Current Assets</t>
  </si>
  <si>
    <t>Book Value as at 31 December 2019</t>
  </si>
  <si>
    <t>Market Price Per Unit as at 31 December 2019</t>
  </si>
  <si>
    <t>Market Value as at 31 December 2019</t>
  </si>
  <si>
    <t>Balance b/f</t>
  </si>
  <si>
    <t xml:space="preserve">Payee  </t>
  </si>
  <si>
    <t>NULGE</t>
  </si>
  <si>
    <t>M &amp; HWUN</t>
  </si>
  <si>
    <t>SALES OF ID CARDS(STATE ORIGIN)</t>
  </si>
  <si>
    <t>SALES OF STORES/SCRAP/UNSERVICEABLE ITEMS</t>
  </si>
  <si>
    <t>SALES OF IMPROVED SEED/CHEMICAL</t>
  </si>
  <si>
    <t>EARNING FROM HIRING OF PLANTS/EQUIPMENTS</t>
  </si>
  <si>
    <t>RENT AND PREMIUM ON THE ALLOCATION OF LAND</t>
  </si>
  <si>
    <t>Professional Charges</t>
  </si>
  <si>
    <t>Agricultural Development</t>
  </si>
  <si>
    <t>Salary Payables for the year</t>
  </si>
  <si>
    <t>Payment</t>
  </si>
  <si>
    <t>Total Salary</t>
  </si>
  <si>
    <t>Pension for the year</t>
  </si>
  <si>
    <t>Stardust Construction</t>
  </si>
  <si>
    <t>Note 25c : Short Term Loans &amp; Debts (Other Payables)</t>
  </si>
  <si>
    <t>Clearing of Right of ways</t>
  </si>
  <si>
    <t>Loan in respect of IGR generation (NEXIA )</t>
  </si>
  <si>
    <t>Ankpa Local Government of Kogi State</t>
  </si>
  <si>
    <t>Note 25b : Short Term Loans &amp; Debts (Salary Payables)</t>
  </si>
  <si>
    <t>Ankpa Local Government</t>
  </si>
  <si>
    <t>TAIRU ABDUL</t>
  </si>
  <si>
    <t>Local Government Treasurer (LGT)</t>
  </si>
  <si>
    <t>Year Ended 31 December 2020</t>
  </si>
  <si>
    <t>Receivables</t>
  </si>
  <si>
    <t xml:space="preserve"> </t>
  </si>
  <si>
    <t>Cash &amp; Cash Equivalent as at 01 January 2020</t>
  </si>
  <si>
    <t>Cash &amp; Cash Equivalent as at 31 December 2020</t>
  </si>
  <si>
    <t>Note 1 : Government Share of FAAC (Statutory Revenue)</t>
  </si>
  <si>
    <t>JAAC Bailout</t>
  </si>
  <si>
    <t xml:space="preserve"> REFUND</t>
  </si>
  <si>
    <t>Note 2: Government Share of Value Added Tax (VAT)</t>
  </si>
  <si>
    <t>STATEMENTS OF FINANCIAL PERFORMANCE FOR THE YEAR ENDED 31 DECEMBER 2020</t>
  </si>
  <si>
    <t>Note 3  : Tax Revenue</t>
  </si>
  <si>
    <t>Balance c/forward 31 December 2020</t>
  </si>
  <si>
    <t>Balance b/f  01 January 2020</t>
  </si>
  <si>
    <t>Total Principal Payment for 2020</t>
  </si>
  <si>
    <t>Closing Balance as at 31 December 2020 (US Dollars)</t>
  </si>
  <si>
    <t>Closing Balance as at 31 December 2020 (Naira)</t>
  </si>
  <si>
    <t>Other Allowance</t>
  </si>
  <si>
    <t>Traveling Expenses</t>
  </si>
  <si>
    <t>Printing And Staionery</t>
  </si>
  <si>
    <t>Comm And Public Expenses</t>
  </si>
  <si>
    <t>Other Maintainance</t>
  </si>
  <si>
    <t>Purchase of Motor Vehincle</t>
  </si>
  <si>
    <t>Rehabilitation Of Building</t>
  </si>
  <si>
    <t>Reh / Repair of public schools</t>
  </si>
  <si>
    <t>Reh / repair of rural roads</t>
  </si>
  <si>
    <t>purchase of Team Medical</t>
  </si>
  <si>
    <t>Purchase of library books</t>
  </si>
  <si>
    <t>purchase of tractors/parts</t>
  </si>
  <si>
    <t>Clearing of size Highways</t>
  </si>
  <si>
    <t>]\</t>
  </si>
  <si>
    <t>Year Ended 31st 
December 2020</t>
  </si>
  <si>
    <t>Year Ended 31st 
December 2019</t>
  </si>
  <si>
    <t>Minority 
Interest</t>
  </si>
  <si>
    <t>Accumulated 
Surpluses/
(Deficits)</t>
  </si>
  <si>
    <t>Capital
 Grant</t>
  </si>
  <si>
    <t>Note 1 a : Government Share of FAAC (Statutory Revenue)</t>
  </si>
  <si>
    <t>Health 
equip</t>
  </si>
  <si>
    <t>Office 
Equipment</t>
  </si>
  <si>
    <t>Furnitures 
&amp; Fittings</t>
  </si>
  <si>
    <t>Plants &amp; 
Machinery</t>
  </si>
  <si>
    <t>Agricultural 
Equipment</t>
  </si>
  <si>
    <t>Motor 
Vehicles</t>
  </si>
  <si>
    <t>EXCHANGE 
DIFFERENCE</t>
  </si>
  <si>
    <t>FOREX 
EQUALIZATION</t>
  </si>
  <si>
    <t>JAAC SPECIAL
 ALLOCATION</t>
  </si>
  <si>
    <t>Balance
 Payable</t>
  </si>
  <si>
    <t>Infrastruc
tures</t>
  </si>
  <si>
    <t>Teaching &amp;
 Learning
 Aids</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</si>
  <si>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</si>
  <si>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</si>
  <si>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Difference
 Between
 Budget
 &amp; Actual</t>
  </si>
  <si>
    <t>Administrative 
Code</t>
  </si>
  <si>
    <t>Balance 
Payable</t>
  </si>
  <si>
    <t>Economic
 Code</t>
  </si>
  <si>
    <t>ADVOCACY, MONITORING &amp; SENSITIZATION
 IN THE LGAS</t>
  </si>
  <si>
    <t>Economic 
Code</t>
  </si>
  <si>
    <t>NOTE 6: Overhead Costs</t>
  </si>
  <si>
    <t>Note 2a : Government Share of Value Added Tax (VAT)</t>
  </si>
  <si>
    <t>First Bank Plc (Tenement &amp; Signboard)</t>
  </si>
  <si>
    <t>Unity Bank Plc (Tenement &amp; Signboard)</t>
  </si>
  <si>
    <t>UBA Plc</t>
  </si>
  <si>
    <t>Zenith Bank Plc</t>
  </si>
  <si>
    <t>Note 11: Inventory</t>
  </si>
  <si>
    <t>50 booklet of receipt @ N1,000</t>
  </si>
  <si>
    <t>2 booklet of SRV @ N5000</t>
  </si>
  <si>
    <t>5 booklet of cashbook @ N4000</t>
  </si>
  <si>
    <t>5 booklet of deposit cash ledger @ N2000</t>
  </si>
  <si>
    <t>5 monthly abstract revenue  @ N2000</t>
  </si>
  <si>
    <t>5 booklet of DVA @ N2000</t>
  </si>
  <si>
    <t>2 VSL @N50000</t>
  </si>
  <si>
    <t>20 personal @ N2000</t>
  </si>
  <si>
    <t>250 storage box for receipt @ 1000</t>
  </si>
  <si>
    <t xml:space="preserve">Note 13: Short Term Loans &amp; Debts </t>
  </si>
  <si>
    <t>Salary Payables (13a)</t>
  </si>
  <si>
    <t>Other Payables (13b)</t>
  </si>
  <si>
    <t>Note 13b: Other Payables</t>
  </si>
  <si>
    <t>Electrical Bills</t>
  </si>
  <si>
    <t>Year Ended 31st 
December 2021</t>
  </si>
  <si>
    <t>Financial Statements for the Year Ended 31 December, 2021</t>
  </si>
  <si>
    <t>Non Tax Revenue</t>
  </si>
  <si>
    <t>Non-Oil Revenue</t>
  </si>
  <si>
    <t>Share of Excess Crude Oil</t>
  </si>
  <si>
    <t>FGN/State Govt Refund</t>
  </si>
  <si>
    <t>Solid Mineral/Oil Excess Rev.</t>
  </si>
  <si>
    <t xml:space="preserve">Refund </t>
  </si>
  <si>
    <t>Excess Bank Charges Recovered</t>
  </si>
  <si>
    <t xml:space="preserve"> Government Share of FAAC (Statutory Revenue) </t>
  </si>
  <si>
    <t xml:space="preserve"> Non-Oil Revenue </t>
  </si>
  <si>
    <t xml:space="preserve"> Share of Excess Crude Oil </t>
  </si>
  <si>
    <t xml:space="preserve"> Exchange Difference </t>
  </si>
  <si>
    <t xml:space="preserve"> JAAC Special Allocation </t>
  </si>
  <si>
    <t xml:space="preserve"> FGN/State Govt Refund </t>
  </si>
  <si>
    <t xml:space="preserve"> Solid Mineral/Oil Excess Rev. </t>
  </si>
  <si>
    <t xml:space="preserve"> Excess Bank Charges Recovered </t>
  </si>
  <si>
    <t xml:space="preserve"> FOREX Equalization </t>
  </si>
  <si>
    <t xml:space="preserve"> Refund  </t>
  </si>
  <si>
    <t>NON OIL 
REVENUE</t>
  </si>
  <si>
    <t>FGB/STATE GOVT
REFUND</t>
  </si>
  <si>
    <t>SOLID MINERAL / OIL EXCESS DEV</t>
  </si>
  <si>
    <t>EXCESS 
BANK 
CHARGES RECOVERED</t>
  </si>
  <si>
    <t>JAAC/BAILOUT</t>
  </si>
  <si>
    <t>SHARE OF 
EXCESS 
CRUDE OIL</t>
  </si>
  <si>
    <t>DEVELOPMENT LEVY</t>
  </si>
  <si>
    <t>TRADE PERMIT FEES</t>
  </si>
  <si>
    <t>BUSINESS TRADE OPERATIVE FEES</t>
  </si>
  <si>
    <t>HIRING SERVICES</t>
  </si>
  <si>
    <t xml:space="preserve">EARNING FROM ENVIRONMENTAL SANITATION </t>
  </si>
  <si>
    <t>PRODUCE BUYING FEES</t>
  </si>
  <si>
    <t>ABBATTOUIR/SLAUGHTER LICENCE</t>
  </si>
  <si>
    <t>PARKING FEES</t>
  </si>
  <si>
    <t>FINES/PENALITIES FEES</t>
  </si>
  <si>
    <t>LIQUOUR LICENCES</t>
  </si>
  <si>
    <t>HAWKERS PERMIT</t>
  </si>
  <si>
    <t>SALES OF ID CARDS/STATE ORIGIN</t>
  </si>
  <si>
    <t>EARNING FROM HIRING OF PLANT/ EQUIPMENT/TENANMENT RATES</t>
  </si>
  <si>
    <t>TENAMENT RATES</t>
  </si>
  <si>
    <t>BILL BOARD/ADVERTISEMENT FEES</t>
  </si>
  <si>
    <t>EARNING FROM GROUND RENT</t>
  </si>
  <si>
    <t>RIGHT OF OCCUPANCY (CofO)</t>
  </si>
  <si>
    <t>NOTE 5: Salaries &amp; Wages</t>
  </si>
  <si>
    <t>Note 4: Non-Tax Revenue</t>
  </si>
  <si>
    <t>POLITICAL OFFICE HOLDERS</t>
  </si>
  <si>
    <t>GAGOS &amp; D/H ALLOWANCE</t>
  </si>
  <si>
    <t>SITTING ALLOWANCE</t>
  </si>
  <si>
    <t>MONTHLY ALL. OF LABOURERS</t>
  </si>
  <si>
    <t>CHAIRPERSON'S MONTHLY ALLOWANCE</t>
  </si>
  <si>
    <t>NOTE 6: Social Benefits</t>
  </si>
  <si>
    <t>NOTE 7: Overhead Costs</t>
  </si>
  <si>
    <t>Security Vote &amp; Security Expenses</t>
  </si>
  <si>
    <t>Office General Expenses</t>
  </si>
  <si>
    <t>Sport Development</t>
  </si>
  <si>
    <t>Maintenance of Motor Vehicles</t>
  </si>
  <si>
    <t>Maintenance of Plants &amp; Generator</t>
  </si>
  <si>
    <t>Evacuation of Refuge</t>
  </si>
  <si>
    <t>Foodstuff/Catering Materials</t>
  </si>
  <si>
    <t>Medical Expenses</t>
  </si>
  <si>
    <t>1% Statutory Deduction to MLG/CA</t>
  </si>
  <si>
    <t>1% Statutory Ded. to Auditor Gen.</t>
  </si>
  <si>
    <t>1% Statutory Ded. to LGSC</t>
  </si>
  <si>
    <t>5% Statutory Ded. to Council of Chief</t>
  </si>
  <si>
    <t>5% Ded. to K/S Confluence University</t>
  </si>
  <si>
    <t>0.25% Statutory Ded. to K/St. Fund</t>
  </si>
  <si>
    <t>Transfer to JAAC</t>
  </si>
  <si>
    <t>Printing of Non-Security Documents</t>
  </si>
  <si>
    <t>Note 8: Schedule of Property, Plant &amp; Equipment (PPE)</t>
  </si>
  <si>
    <t>Balance b/forward 01 January 2021</t>
  </si>
  <si>
    <t>NOTE 9: Public Debt Charges</t>
  </si>
  <si>
    <t>Purchase of Residential Furniture</t>
  </si>
  <si>
    <t>purchase of Teaching/Learning Mat.</t>
  </si>
  <si>
    <t xml:space="preserve">GLO Com. Ltd </t>
  </si>
  <si>
    <t xml:space="preserve">MTN NG </t>
  </si>
  <si>
    <t xml:space="preserve">Etisalat </t>
  </si>
  <si>
    <t>Airtel NG Ltd</t>
  </si>
  <si>
    <t>LG Lock-up Stores</t>
  </si>
  <si>
    <t>Opening Balance as at 01 January 2021</t>
  </si>
  <si>
    <t>Closing Balance as at 31 December 2021</t>
  </si>
  <si>
    <t>Note 13: Reserves</t>
  </si>
  <si>
    <t>Supplem
entary</t>
  </si>
  <si>
    <t>Opening Balance as at 01 January, 2021</t>
  </si>
  <si>
    <t>Closing Balance 31 December, 2020</t>
  </si>
  <si>
    <t xml:space="preserve"> Total </t>
  </si>
  <si>
    <t>Political Office Holders</t>
  </si>
  <si>
    <r>
      <t xml:space="preserve">Subvention: </t>
    </r>
    <r>
      <rPr>
        <sz val="11"/>
        <color rgb="FF002060"/>
        <rFont val="Berlin Sans FB"/>
        <family val="2"/>
      </rPr>
      <t>LGEA SUBEB</t>
    </r>
  </si>
  <si>
    <t>Deduction to FIRS/KSGRS</t>
  </si>
  <si>
    <t>Welfare Package</t>
  </si>
  <si>
    <t xml:space="preserve">PROCEED FROM SALES OF DRUGS/    MEDICALS </t>
  </si>
  <si>
    <t>-</t>
  </si>
  <si>
    <t>Reserves (Note 13)</t>
  </si>
  <si>
    <t>Gross
Payment</t>
  </si>
  <si>
    <t>Total Charges For  Year</t>
  </si>
  <si>
    <t>Balance as at 31 December 2021</t>
  </si>
  <si>
    <t>NOTE 14: CAPITAL EXPENDITURES</t>
  </si>
  <si>
    <t>Purchase of Agric Inputs</t>
  </si>
  <si>
    <t>purchase Of Health Medical &amp; Consumables</t>
  </si>
  <si>
    <t>Note 11: Receivables</t>
  </si>
  <si>
    <t>Note 10: Cash &amp; Cash Equivalent (By Banks)</t>
  </si>
  <si>
    <t>Note 12: Short Term Loans &amp; Debts (Salary Payables)</t>
  </si>
  <si>
    <t xml:space="preserve"> Zenith (1214582753)</t>
  </si>
  <si>
    <t xml:space="preserve"> Zenith (1017236831)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</si>
</sst>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47"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font>
    <font>
      <b/>
      <sz val="12"/>
      <color rgb="FF000000"/>
      <name val="Calibri"/>
      <family val="2"/>
    </font>
    <font>
      <b/>
      <sz val="12"/>
      <color rgb="FF000000"/>
      <name val="Times New Roman"/>
      <family val="1"/>
    </font>
    <font>
      <sz val="10"/>
      <name val="Arial"/>
      <family val="2"/>
    </font>
    <font>
      <b/>
      <sz val="14"/>
      <color theme="1"/>
      <name val="Times New Roman"/>
      <family val="1"/>
    </font>
    <font>
      <sz val="12"/>
      <color rgb="FF000000"/>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4"/>
      <color theme="1"/>
      <name val="Times New Roman"/>
      <family val="1"/>
    </font>
    <font>
      <b/>
      <sz val="12"/>
      <name val="Times New Roman"/>
      <family val="1"/>
    </font>
    <font>
      <b/>
      <sz val="11"/>
      <color rgb="FF000000"/>
      <name val="Times New Roman"/>
      <family val="1"/>
    </font>
    <font>
      <b/>
      <sz val="14"/>
      <color theme="1"/>
      <name val="Calibri"/>
      <family val="2"/>
      <scheme val="minor"/>
    </font>
    <font>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9"/>
      <color rgb="FF000000"/>
      <name val="Times New Roman"/>
      <family val="1"/>
    </font>
    <font>
      <sz val="11"/>
      <color rgb="FF000000"/>
      <name val="Times New Roman"/>
      <family val="1"/>
    </font>
    <font>
      <b/>
      <sz val="13"/>
      <color rgb="FF000000"/>
      <name val="Calibri"/>
      <family val="2"/>
      <scheme val="minor"/>
    </font>
    <font>
      <b/>
      <sz val="11"/>
      <color theme="1"/>
      <name val="Berlin Sans FB"/>
      <family val="2"/>
    </font>
    <font>
      <sz val="11"/>
      <color theme="1"/>
      <name val="Berlin Sans FB"/>
      <family val="2"/>
    </font>
    <font>
      <b/>
      <sz val="11"/>
      <color rgb="FF000000"/>
      <name val="Berlin Sans FB"/>
      <family val="2"/>
    </font>
    <font>
      <b/>
      <sz val="11"/>
      <name val="Berlin Sans FB"/>
      <family val="2"/>
    </font>
    <font>
      <b/>
      <sz val="11"/>
      <color rgb="FFFF0000"/>
      <name val="Berlin Sans FB"/>
      <family val="2"/>
    </font>
    <font>
      <sz val="8"/>
      <name val="Calibri"/>
      <family val="2"/>
      <scheme val="minor"/>
    </font>
    <font>
      <sz val="9"/>
      <color indexed="81"/>
      <name val="Tahoma"/>
      <family val="2"/>
    </font>
    <font>
      <b/>
      <sz val="9"/>
      <color indexed="81"/>
      <name val="Tahoma"/>
      <family val="2"/>
    </font>
    <font>
      <b/>
      <sz val="11"/>
      <color rgb="FF002060"/>
      <name val="Berlin Sans FB"/>
      <family val="2"/>
    </font>
    <font>
      <sz val="11"/>
      <color rgb="FF002060"/>
      <name val="Berlin Sans FB"/>
      <family val="2"/>
    </font>
    <font>
      <b/>
      <sz val="9"/>
      <color rgb="FF002060"/>
      <name val="Berlin Sans FB"/>
      <family val="2"/>
    </font>
    <font>
      <sz val="9"/>
      <color rgb="FF002060"/>
      <name val="Berlin Sans FB"/>
      <family val="2"/>
    </font>
    <font>
      <sz val="11"/>
      <color rgb="FF002060"/>
      <name val="Times New Roman"/>
      <family val="1"/>
    </font>
    <font>
      <b/>
      <i/>
      <sz val="11"/>
      <color rgb="FF002060"/>
      <name val="Berlin Sans FB"/>
      <family val="2"/>
    </font>
    <font>
      <i/>
      <sz val="11"/>
      <color rgb="FF002060"/>
      <name val="Berlin Sans FB"/>
      <family val="2"/>
    </font>
    <font>
      <b/>
      <sz val="6"/>
      <color rgb="FF002060"/>
      <name val="Berlin Sans FB"/>
      <family val="2"/>
    </font>
    <font>
      <sz val="6"/>
      <color rgb="FF002060"/>
      <name val="Berlin Sans FB"/>
      <family val="2"/>
    </font>
    <font>
      <b/>
      <u val="double"/>
      <sz val="6"/>
      <color rgb="FF002060"/>
      <name val="Berlin Sans FB"/>
      <family val="2"/>
    </font>
    <font>
      <sz val="10"/>
      <color rgb="FF002060"/>
      <name val="Berlin Sans FB"/>
      <family val="2"/>
    </font>
    <font>
      <b/>
      <sz val="18"/>
      <color rgb="FF00206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8" fillId="0" borderId="0"/>
    <xf numFmtId="9" fontId="2" fillId="0" borderId="0" applyFont="0" applyFill="0" applyBorder="0" applyAlignment="0" applyProtection="0"/>
  </cellStyleXfs>
  <cellXfs count="719">
    <xf numFmtId="0" fontId="0" fillId="0" borderId="0" xfId="0"/>
    <xf numFmtId="43" fontId="0" fillId="0" borderId="0" xfId="1" applyFont="1"/>
    <xf numFmtId="164" fontId="0" fillId="0" borderId="0" xfId="0" applyNumberFormat="1"/>
    <xf numFmtId="0" fontId="12" fillId="0" borderId="0" xfId="0" applyFont="1"/>
    <xf numFmtId="0" fontId="11" fillId="0" borderId="0" xfId="0" applyFont="1" applyAlignment="1">
      <alignment horizontal="right" wrapText="1"/>
    </xf>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12" fillId="0" borderId="0" xfId="0" applyFont="1" applyAlignment="1">
      <alignment wrapText="1"/>
    </xf>
    <xf numFmtId="0" fontId="12" fillId="0" borderId="0" xfId="0" applyFont="1" applyAlignment="1">
      <alignment horizontal="center" vertical="center"/>
    </xf>
    <xf numFmtId="0" fontId="11" fillId="0" borderId="0" xfId="0" applyFont="1" applyAlignment="1">
      <alignment horizontal="center" vertical="center"/>
    </xf>
    <xf numFmtId="43" fontId="12" fillId="0" borderId="1" xfId="1" applyFont="1" applyBorder="1"/>
    <xf numFmtId="43" fontId="11" fillId="0" borderId="1" xfId="1" applyFont="1" applyBorder="1"/>
    <xf numFmtId="0" fontId="12" fillId="0" borderId="1" xfId="0" applyFont="1" applyBorder="1"/>
    <xf numFmtId="43" fontId="12" fillId="0" borderId="1" xfId="0" applyNumberFormat="1" applyFont="1" applyBorder="1"/>
    <xf numFmtId="43" fontId="12" fillId="0" borderId="0" xfId="1" applyFont="1"/>
    <xf numFmtId="0" fontId="12" fillId="2" borderId="0" xfId="0" applyFont="1" applyFill="1"/>
    <xf numFmtId="0" fontId="14" fillId="0" borderId="0" xfId="0" applyFont="1"/>
    <xf numFmtId="0" fontId="15" fillId="0" borderId="0" xfId="0" applyFont="1"/>
    <xf numFmtId="0" fontId="11" fillId="2" borderId="36" xfId="0" applyFont="1" applyFill="1" applyBorder="1"/>
    <xf numFmtId="0" fontId="12" fillId="2" borderId="8" xfId="0" applyFont="1" applyFill="1" applyBorder="1"/>
    <xf numFmtId="0" fontId="12" fillId="2" borderId="5" xfId="0" applyFont="1" applyFill="1" applyBorder="1"/>
    <xf numFmtId="43" fontId="12" fillId="2" borderId="0" xfId="1" applyFont="1" applyFill="1"/>
    <xf numFmtId="164" fontId="12" fillId="2" borderId="0" xfId="0" applyNumberFormat="1" applyFont="1" applyFill="1"/>
    <xf numFmtId="0" fontId="11" fillId="0" borderId="62" xfId="0" applyFont="1" applyBorder="1"/>
    <xf numFmtId="4" fontId="11" fillId="0" borderId="65" xfId="0" applyNumberFormat="1" applyFont="1" applyBorder="1"/>
    <xf numFmtId="0" fontId="12" fillId="0" borderId="6" xfId="0" applyFont="1" applyBorder="1" applyAlignment="1">
      <alignment vertical="center" wrapText="1"/>
    </xf>
    <xf numFmtId="0" fontId="11" fillId="2" borderId="9" xfId="0" applyFont="1" applyFill="1" applyBorder="1"/>
    <xf numFmtId="165" fontId="12" fillId="0" borderId="29" xfId="1" applyNumberFormat="1" applyFont="1" applyBorder="1"/>
    <xf numFmtId="165" fontId="12" fillId="0" borderId="30" xfId="1" applyNumberFormat="1" applyFont="1" applyBorder="1"/>
    <xf numFmtId="0" fontId="14" fillId="2" borderId="0" xfId="0" applyFont="1" applyFill="1"/>
    <xf numFmtId="0" fontId="11" fillId="0" borderId="16" xfId="0" applyFont="1" applyBorder="1"/>
    <xf numFmtId="4" fontId="11" fillId="0" borderId="71" xfId="0" applyNumberFormat="1" applyFont="1" applyBorder="1"/>
    <xf numFmtId="0" fontId="10" fillId="0" borderId="1" xfId="0" applyFont="1" applyBorder="1"/>
    <xf numFmtId="165" fontId="12" fillId="0" borderId="0" xfId="0" applyNumberFormat="1" applyFont="1"/>
    <xf numFmtId="0" fontId="10" fillId="2" borderId="1" xfId="0" applyFont="1" applyFill="1" applyBorder="1" applyAlignment="1">
      <alignment vertical="center"/>
    </xf>
    <xf numFmtId="4" fontId="5" fillId="2" borderId="1" xfId="0" applyNumberFormat="1" applyFont="1" applyFill="1" applyBorder="1" applyAlignment="1">
      <alignment vertical="center"/>
    </xf>
    <xf numFmtId="165" fontId="10" fillId="2" borderId="1" xfId="1" applyNumberFormat="1" applyFont="1" applyFill="1" applyBorder="1" applyAlignment="1">
      <alignment vertical="center"/>
    </xf>
    <xf numFmtId="43" fontId="10" fillId="4" borderId="1" xfId="1" applyFont="1" applyFill="1" applyBorder="1" applyAlignment="1">
      <alignment vertical="center"/>
    </xf>
    <xf numFmtId="0" fontId="5" fillId="2" borderId="1" xfId="0" applyFont="1" applyFill="1" applyBorder="1" applyAlignment="1">
      <alignment vertical="center"/>
    </xf>
    <xf numFmtId="165" fontId="12" fillId="2" borderId="0" xfId="0" applyNumberFormat="1" applyFont="1" applyFill="1"/>
    <xf numFmtId="4" fontId="7" fillId="2" borderId="8" xfId="0" applyNumberFormat="1" applyFont="1" applyFill="1" applyBorder="1"/>
    <xf numFmtId="0" fontId="7" fillId="2" borderId="8" xfId="0" applyFont="1" applyFill="1" applyBorder="1"/>
    <xf numFmtId="4" fontId="7" fillId="2" borderId="16" xfId="0" applyNumberFormat="1" applyFont="1" applyFill="1" applyBorder="1" applyAlignment="1">
      <alignment horizontal="right"/>
    </xf>
    <xf numFmtId="0" fontId="7" fillId="2" borderId="16" xfId="0" applyFont="1" applyFill="1" applyBorder="1" applyAlignment="1">
      <alignment horizontal="right"/>
    </xf>
    <xf numFmtId="43" fontId="7" fillId="4" borderId="16" xfId="1" applyFont="1" applyFill="1" applyBorder="1" applyAlignment="1">
      <alignment horizontal="right"/>
    </xf>
    <xf numFmtId="0" fontId="10" fillId="2" borderId="20" xfId="0" applyFont="1" applyFill="1" applyBorder="1" applyAlignment="1">
      <alignment horizontal="center" vertical="center"/>
    </xf>
    <xf numFmtId="0" fontId="7" fillId="2" borderId="8" xfId="0" applyFont="1" applyFill="1" applyBorder="1" applyAlignment="1">
      <alignment vertical="center" wrapText="1"/>
    </xf>
    <xf numFmtId="0" fontId="10" fillId="2" borderId="33" xfId="0" applyFont="1" applyFill="1" applyBorder="1" applyAlignment="1">
      <alignment horizontal="center" vertical="center"/>
    </xf>
    <xf numFmtId="0" fontId="10" fillId="2" borderId="8" xfId="0" applyFont="1" applyFill="1" applyBorder="1" applyAlignment="1">
      <alignment vertical="center" wrapText="1"/>
    </xf>
    <xf numFmtId="0" fontId="7" fillId="2" borderId="5" xfId="0" applyFont="1" applyFill="1" applyBorder="1"/>
    <xf numFmtId="0" fontId="14" fillId="2" borderId="0" xfId="0" applyFont="1" applyFill="1" applyAlignment="1">
      <alignment vertical="center"/>
    </xf>
    <xf numFmtId="0" fontId="14" fillId="2" borderId="22" xfId="2" applyFont="1" applyFill="1" applyBorder="1" applyAlignment="1">
      <alignment horizontal="center" vertical="center"/>
    </xf>
    <xf numFmtId="164" fontId="18" fillId="2" borderId="23" xfId="1" applyNumberFormat="1" applyFont="1" applyFill="1" applyBorder="1" applyAlignment="1">
      <alignment vertical="center"/>
    </xf>
    <xf numFmtId="164" fontId="18" fillId="2" borderId="23" xfId="0" applyNumberFormat="1" applyFont="1" applyFill="1" applyBorder="1" applyAlignment="1">
      <alignment vertical="center"/>
    </xf>
    <xf numFmtId="164" fontId="18" fillId="2" borderId="23" xfId="0" applyNumberFormat="1" applyFont="1" applyFill="1" applyBorder="1" applyAlignment="1">
      <alignment horizontal="center" vertical="center"/>
    </xf>
    <xf numFmtId="0" fontId="14" fillId="2" borderId="25" xfId="2" applyFont="1" applyFill="1" applyBorder="1" applyAlignment="1">
      <alignment horizontal="center" vertical="center"/>
    </xf>
    <xf numFmtId="0" fontId="18" fillId="2" borderId="26" xfId="0" applyFont="1" applyFill="1" applyBorder="1" applyAlignment="1">
      <alignment vertical="center" wrapText="1"/>
    </xf>
    <xf numFmtId="164" fontId="18" fillId="2" borderId="26" xfId="1" applyNumberFormat="1" applyFont="1" applyFill="1" applyBorder="1" applyAlignment="1">
      <alignment vertical="center"/>
    </xf>
    <xf numFmtId="164" fontId="18" fillId="2" borderId="26" xfId="0" applyNumberFormat="1" applyFont="1" applyFill="1" applyBorder="1" applyAlignment="1">
      <alignment vertical="center"/>
    </xf>
    <xf numFmtId="164" fontId="18" fillId="2" borderId="26" xfId="0" applyNumberFormat="1" applyFont="1" applyFill="1" applyBorder="1" applyAlignment="1">
      <alignment horizontal="center" vertical="center"/>
    </xf>
    <xf numFmtId="43" fontId="18" fillId="2" borderId="37" xfId="1" applyFont="1" applyFill="1" applyBorder="1" applyAlignment="1">
      <alignment vertical="center"/>
    </xf>
    <xf numFmtId="164" fontId="18" fillId="2" borderId="23" xfId="1" applyNumberFormat="1" applyFont="1" applyFill="1" applyBorder="1" applyAlignment="1">
      <alignment horizontal="right" vertical="center"/>
    </xf>
    <xf numFmtId="164" fontId="18" fillId="2" borderId="26" xfId="1" applyNumberFormat="1" applyFont="1" applyFill="1" applyBorder="1" applyAlignment="1">
      <alignment horizontal="right" vertical="center"/>
    </xf>
    <xf numFmtId="0" fontId="11" fillId="0" borderId="15" xfId="0" applyFont="1" applyBorder="1"/>
    <xf numFmtId="0" fontId="11" fillId="0" borderId="36" xfId="0" applyFont="1" applyBorder="1"/>
    <xf numFmtId="0" fontId="12" fillId="0" borderId="8" xfId="0" applyFont="1" applyBorder="1"/>
    <xf numFmtId="4" fontId="12" fillId="0" borderId="8" xfId="0" applyNumberFormat="1" applyFont="1" applyBorder="1"/>
    <xf numFmtId="0" fontId="0" fillId="2" borderId="0" xfId="0" applyFill="1"/>
    <xf numFmtId="0" fontId="2" fillId="2" borderId="0" xfId="2" applyFill="1"/>
    <xf numFmtId="0" fontId="11" fillId="2" borderId="15" xfId="0" applyFont="1" applyFill="1" applyBorder="1"/>
    <xf numFmtId="0" fontId="11" fillId="2" borderId="16" xfId="0" applyFont="1" applyFill="1" applyBorder="1"/>
    <xf numFmtId="0" fontId="11" fillId="2" borderId="62" xfId="0" applyFont="1" applyFill="1" applyBorder="1"/>
    <xf numFmtId="0" fontId="11" fillId="2" borderId="55" xfId="0" applyFont="1" applyFill="1" applyBorder="1"/>
    <xf numFmtId="0" fontId="12" fillId="2" borderId="33" xfId="2" applyFont="1" applyFill="1" applyBorder="1" applyAlignment="1">
      <alignment horizontal="center"/>
    </xf>
    <xf numFmtId="4" fontId="2" fillId="2" borderId="0" xfId="2" applyNumberFormat="1" applyFill="1"/>
    <xf numFmtId="4" fontId="1" fillId="2" borderId="0" xfId="0" applyNumberFormat="1" applyFont="1" applyFill="1"/>
    <xf numFmtId="0" fontId="11" fillId="2" borderId="56" xfId="0" applyFont="1" applyFill="1" applyBorder="1"/>
    <xf numFmtId="0" fontId="11" fillId="2" borderId="44" xfId="0" applyFont="1" applyFill="1" applyBorder="1"/>
    <xf numFmtId="165" fontId="3" fillId="2" borderId="71" xfId="1" applyNumberFormat="1" applyFont="1" applyFill="1" applyBorder="1"/>
    <xf numFmtId="165" fontId="3" fillId="2" borderId="65" xfId="1" applyNumberFormat="1" applyFont="1" applyFill="1" applyBorder="1"/>
    <xf numFmtId="0" fontId="11" fillId="2" borderId="8" xfId="0" applyFont="1" applyFill="1" applyBorder="1"/>
    <xf numFmtId="0" fontId="11" fillId="2" borderId="53" xfId="0" applyFont="1" applyFill="1" applyBorder="1"/>
    <xf numFmtId="0" fontId="11" fillId="2" borderId="45" xfId="0" applyFont="1" applyFill="1" applyBorder="1"/>
    <xf numFmtId="0" fontId="0" fillId="2" borderId="20" xfId="0" applyFill="1" applyBorder="1" applyAlignment="1">
      <alignment horizontal="center"/>
    </xf>
    <xf numFmtId="4" fontId="0" fillId="2" borderId="0" xfId="0" applyNumberFormat="1" applyFill="1"/>
    <xf numFmtId="0" fontId="0" fillId="2" borderId="18" xfId="0" applyFill="1" applyBorder="1" applyAlignment="1">
      <alignment horizontal="center"/>
    </xf>
    <xf numFmtId="0" fontId="12" fillId="0" borderId="0" xfId="0" applyFont="1" applyAlignment="1">
      <alignment vertical="center"/>
    </xf>
    <xf numFmtId="0" fontId="12" fillId="0" borderId="22" xfId="0" applyFont="1" applyBorder="1" applyAlignment="1">
      <alignment horizontal="center"/>
    </xf>
    <xf numFmtId="0" fontId="10" fillId="0" borderId="23" xfId="0" applyFont="1" applyBorder="1"/>
    <xf numFmtId="43" fontId="12" fillId="0" borderId="23" xfId="0" applyNumberFormat="1" applyFont="1" applyBorder="1"/>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xf numFmtId="43" fontId="12" fillId="0" borderId="6" xfId="0" applyNumberFormat="1" applyFont="1" applyBorder="1"/>
    <xf numFmtId="0" fontId="7" fillId="0" borderId="8"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horizontal="right" vertical="center" wrapText="1"/>
    </xf>
    <xf numFmtId="165" fontId="12" fillId="0" borderId="42" xfId="1" applyNumberFormat="1" applyFont="1" applyBorder="1"/>
    <xf numFmtId="165" fontId="12" fillId="2" borderId="41" xfId="1" applyNumberFormat="1" applyFont="1" applyFill="1" applyBorder="1"/>
    <xf numFmtId="165" fontId="12" fillId="2" borderId="2" xfId="0" applyNumberFormat="1" applyFont="1" applyFill="1" applyBorder="1"/>
    <xf numFmtId="165" fontId="12" fillId="2" borderId="2" xfId="1" applyNumberFormat="1" applyFont="1" applyFill="1" applyBorder="1"/>
    <xf numFmtId="165" fontId="12" fillId="2" borderId="66" xfId="1" applyNumberFormat="1" applyFont="1" applyFill="1" applyBorder="1" applyAlignment="1">
      <alignment vertical="center"/>
    </xf>
    <xf numFmtId="165" fontId="12" fillId="2" borderId="42" xfId="1" applyNumberFormat="1" applyFont="1" applyFill="1" applyBorder="1"/>
    <xf numFmtId="165" fontId="12" fillId="2" borderId="29" xfId="1" applyNumberFormat="1" applyFont="1" applyFill="1" applyBorder="1"/>
    <xf numFmtId="165" fontId="12" fillId="2" borderId="30" xfId="1" quotePrefix="1" applyNumberFormat="1" applyFont="1" applyFill="1" applyBorder="1" applyAlignment="1">
      <alignment horizontal="center" vertical="center"/>
    </xf>
    <xf numFmtId="165" fontId="7" fillId="2" borderId="63" xfId="1" applyNumberFormat="1" applyFont="1" applyFill="1" applyBorder="1"/>
    <xf numFmtId="165" fontId="7" fillId="2" borderId="65" xfId="1" applyNumberFormat="1" applyFont="1" applyFill="1" applyBorder="1"/>
    <xf numFmtId="43" fontId="14" fillId="0" borderId="6" xfId="1" applyFont="1" applyBorder="1"/>
    <xf numFmtId="4" fontId="14" fillId="0" borderId="0" xfId="0" applyNumberFormat="1" applyFont="1"/>
    <xf numFmtId="0" fontId="14" fillId="3" borderId="0" xfId="2" applyFont="1"/>
    <xf numFmtId="0" fontId="14" fillId="2" borderId="0" xfId="2" applyFont="1" applyFill="1"/>
    <xf numFmtId="0" fontId="14" fillId="2" borderId="22" xfId="2" applyFont="1" applyFill="1" applyBorder="1" applyAlignment="1">
      <alignment horizontal="center"/>
    </xf>
    <xf numFmtId="0" fontId="14" fillId="2" borderId="20" xfId="2" applyFont="1" applyFill="1" applyBorder="1" applyAlignment="1">
      <alignment horizontal="center"/>
    </xf>
    <xf numFmtId="0" fontId="12" fillId="2" borderId="26" xfId="0" applyFont="1" applyFill="1" applyBorder="1"/>
    <xf numFmtId="165" fontId="16" fillId="2" borderId="37" xfId="1" applyNumberFormat="1" applyFont="1" applyFill="1" applyBorder="1"/>
    <xf numFmtId="43" fontId="9" fillId="2" borderId="71" xfId="1" applyFont="1" applyFill="1" applyBorder="1"/>
    <xf numFmtId="0" fontId="10" fillId="2" borderId="57" xfId="0" applyFont="1" applyFill="1" applyBorder="1" applyAlignment="1">
      <alignment horizontal="center"/>
    </xf>
    <xf numFmtId="0" fontId="10" fillId="2" borderId="39" xfId="0" applyFont="1" applyFill="1" applyBorder="1" applyAlignment="1">
      <alignment horizontal="center"/>
    </xf>
    <xf numFmtId="0" fontId="10" fillId="2" borderId="54" xfId="0" applyFont="1" applyFill="1" applyBorder="1" applyAlignment="1">
      <alignment horizontal="center" vertical="center"/>
    </xf>
    <xf numFmtId="165" fontId="12" fillId="2" borderId="38" xfId="1" applyNumberFormat="1" applyFont="1" applyFill="1" applyBorder="1"/>
    <xf numFmtId="165" fontId="12" fillId="2" borderId="4" xfId="0" applyNumberFormat="1" applyFont="1" applyFill="1" applyBorder="1"/>
    <xf numFmtId="165" fontId="12" fillId="2" borderId="4" xfId="1" applyNumberFormat="1" applyFont="1" applyFill="1" applyBorder="1"/>
    <xf numFmtId="165" fontId="12" fillId="2" borderId="59" xfId="1" applyNumberFormat="1" applyFont="1" applyFill="1" applyBorder="1" applyAlignment="1">
      <alignment vertical="center"/>
    </xf>
    <xf numFmtId="0" fontId="10" fillId="2" borderId="48" xfId="0" applyFont="1" applyFill="1" applyBorder="1" applyAlignment="1">
      <alignment horizontal="left" wrapText="1"/>
    </xf>
    <xf numFmtId="0" fontId="10" fillId="2" borderId="49" xfId="0" applyFont="1" applyFill="1" applyBorder="1" applyAlignment="1">
      <alignment horizontal="left" wrapText="1"/>
    </xf>
    <xf numFmtId="0" fontId="12" fillId="2" borderId="49" xfId="0" applyFont="1" applyFill="1" applyBorder="1" applyAlignment="1">
      <alignment horizontal="left"/>
    </xf>
    <xf numFmtId="0" fontId="10" fillId="2" borderId="50" xfId="0" applyFont="1" applyFill="1" applyBorder="1" applyAlignment="1">
      <alignment horizontal="left" vertical="center" wrapText="1"/>
    </xf>
    <xf numFmtId="0" fontId="11" fillId="2" borderId="36" xfId="0" applyFont="1" applyFill="1" applyBorder="1" applyAlignment="1">
      <alignment horizontal="right"/>
    </xf>
    <xf numFmtId="0" fontId="11" fillId="2" borderId="9" xfId="0" applyFont="1" applyFill="1" applyBorder="1" applyAlignment="1">
      <alignment horizontal="right"/>
    </xf>
    <xf numFmtId="165" fontId="12" fillId="2" borderId="41" xfId="1" applyNumberFormat="1" applyFont="1" applyFill="1" applyBorder="1" applyAlignment="1">
      <alignment vertical="center"/>
    </xf>
    <xf numFmtId="165" fontId="12" fillId="0" borderId="19" xfId="0" applyNumberFormat="1" applyFont="1" applyBorder="1"/>
    <xf numFmtId="43" fontId="11" fillId="0" borderId="34" xfId="0" applyNumberFormat="1" applyFont="1" applyBorder="1"/>
    <xf numFmtId="0" fontId="11" fillId="0" borderId="34" xfId="0" applyFont="1" applyBorder="1"/>
    <xf numFmtId="165" fontId="11" fillId="0" borderId="65" xfId="0" applyNumberFormat="1" applyFont="1" applyBorder="1"/>
    <xf numFmtId="0" fontId="1" fillId="0" borderId="0" xfId="0" applyFont="1"/>
    <xf numFmtId="0" fontId="12" fillId="2" borderId="33" xfId="0" applyFont="1" applyFill="1" applyBorder="1" applyAlignment="1">
      <alignment horizontal="center" vertical="center"/>
    </xf>
    <xf numFmtId="0" fontId="7" fillId="0" borderId="33" xfId="0" applyFont="1" applyBorder="1" applyAlignment="1">
      <alignment horizontal="center" vertical="center"/>
    </xf>
    <xf numFmtId="0" fontId="11" fillId="0" borderId="0" xfId="0" applyFont="1" applyAlignment="1">
      <alignment vertical="center" wrapText="1"/>
    </xf>
    <xf numFmtId="165" fontId="7" fillId="0" borderId="19" xfId="0" applyNumberFormat="1" applyFont="1" applyBorder="1" applyAlignment="1">
      <alignment horizontal="right" vertical="center" wrapText="1"/>
    </xf>
    <xf numFmtId="0" fontId="12" fillId="0" borderId="8" xfId="0" applyFont="1" applyBorder="1" applyAlignment="1">
      <alignment horizontal="center"/>
    </xf>
    <xf numFmtId="43" fontId="0" fillId="2" borderId="0" xfId="1" applyFont="1" applyFill="1"/>
    <xf numFmtId="0" fontId="11" fillId="2" borderId="15" xfId="2" applyFont="1" applyFill="1" applyBorder="1" applyAlignment="1">
      <alignment horizontal="left" vertical="center"/>
    </xf>
    <xf numFmtId="0" fontId="7" fillId="2" borderId="16" xfId="0" applyFont="1" applyFill="1" applyBorder="1" applyAlignment="1">
      <alignment horizontal="left" vertical="center" wrapText="1"/>
    </xf>
    <xf numFmtId="164" fontId="7" fillId="2" borderId="16" xfId="1" applyNumberFormat="1" applyFont="1" applyFill="1" applyBorder="1" applyAlignment="1">
      <alignment horizontal="right" vertical="center" wrapText="1"/>
    </xf>
    <xf numFmtId="0" fontId="7" fillId="2" borderId="16"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38" xfId="0" applyFont="1" applyFill="1" applyBorder="1" applyAlignment="1">
      <alignment vertical="center"/>
    </xf>
    <xf numFmtId="0" fontId="7" fillId="2" borderId="16" xfId="0" applyFont="1" applyFill="1" applyBorder="1" applyAlignment="1">
      <alignment vertical="center" wrapText="1"/>
    </xf>
    <xf numFmtId="165" fontId="11" fillId="0" borderId="71" xfId="1" applyNumberFormat="1" applyFont="1" applyBorder="1"/>
    <xf numFmtId="165" fontId="11" fillId="0" borderId="64" xfId="1" applyNumberFormat="1" applyFont="1" applyBorder="1"/>
    <xf numFmtId="0" fontId="11" fillId="2" borderId="62" xfId="0" applyFont="1" applyFill="1" applyBorder="1" applyAlignment="1">
      <alignment horizontal="right"/>
    </xf>
    <xf numFmtId="43" fontId="0" fillId="0" borderId="0" xfId="0" applyNumberFormat="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42"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vertical="center" wrapText="1"/>
    </xf>
    <xf numFmtId="165" fontId="4" fillId="0" borderId="26" xfId="1" applyNumberFormat="1" applyFont="1" applyBorder="1" applyAlignment="1">
      <alignment horizontal="right" vertical="center"/>
    </xf>
    <xf numFmtId="165" fontId="4" fillId="0" borderId="37" xfId="1" applyNumberFormat="1" applyFont="1" applyBorder="1" applyAlignment="1">
      <alignment horizontal="right" vertical="center"/>
    </xf>
    <xf numFmtId="0" fontId="4" fillId="0" borderId="18" xfId="0" applyFont="1" applyBorder="1" applyAlignment="1">
      <alignment horizontal="center"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0" fontId="4" fillId="0" borderId="6" xfId="0" applyFont="1" applyBorder="1" applyAlignment="1">
      <alignment vertical="center" wrapText="1"/>
    </xf>
    <xf numFmtId="165" fontId="4" fillId="0" borderId="30" xfId="1" applyNumberFormat="1" applyFont="1" applyBorder="1" applyAlignment="1">
      <alignment vertical="center"/>
    </xf>
    <xf numFmtId="165" fontId="3" fillId="0" borderId="71" xfId="1" applyNumberFormat="1" applyFont="1" applyBorder="1" applyAlignment="1">
      <alignment horizontal="right" vertical="center"/>
    </xf>
    <xf numFmtId="165" fontId="3" fillId="0" borderId="34" xfId="1" applyNumberFormat="1" applyFont="1" applyBorder="1" applyAlignment="1">
      <alignment horizontal="right" vertical="center"/>
    </xf>
    <xf numFmtId="165" fontId="3" fillId="0" borderId="65" xfId="1" applyNumberFormat="1" applyFont="1" applyBorder="1" applyAlignment="1">
      <alignment horizontal="right" vertical="center"/>
    </xf>
    <xf numFmtId="0" fontId="19" fillId="0" borderId="46" xfId="0" applyFont="1" applyBorder="1"/>
    <xf numFmtId="0" fontId="19" fillId="0" borderId="69" xfId="0" applyFont="1" applyBorder="1" applyAlignment="1">
      <alignment horizontal="right"/>
    </xf>
    <xf numFmtId="0" fontId="19" fillId="0" borderId="43" xfId="0" applyFont="1" applyBorder="1" applyAlignment="1">
      <alignment horizontal="right"/>
    </xf>
    <xf numFmtId="0" fontId="19" fillId="0" borderId="70" xfId="0" applyFont="1" applyBorder="1" applyAlignment="1">
      <alignment horizontal="right"/>
    </xf>
    <xf numFmtId="0" fontId="19" fillId="0" borderId="36" xfId="0" applyFont="1" applyBorder="1" applyAlignment="1">
      <alignment horizontal="right"/>
    </xf>
    <xf numFmtId="165" fontId="4" fillId="2" borderId="5" xfId="1" applyNumberFormat="1" applyFont="1" applyFill="1" applyBorder="1" applyAlignment="1">
      <alignment vertical="center"/>
    </xf>
    <xf numFmtId="165" fontId="4" fillId="0" borderId="5" xfId="1" applyNumberFormat="1" applyFont="1" applyBorder="1" applyAlignment="1">
      <alignment vertical="center"/>
    </xf>
    <xf numFmtId="165" fontId="4" fillId="0" borderId="28" xfId="1" applyNumberFormat="1" applyFont="1" applyBorder="1" applyAlignment="1">
      <alignment vertical="center"/>
    </xf>
    <xf numFmtId="165" fontId="4" fillId="5" borderId="47" xfId="1" applyNumberFormat="1" applyFont="1" applyFill="1" applyBorder="1" applyAlignment="1">
      <alignment vertical="center"/>
    </xf>
    <xf numFmtId="165" fontId="4" fillId="2" borderId="1" xfId="1" applyNumberFormat="1" applyFont="1" applyFill="1" applyBorder="1" applyAlignment="1">
      <alignment vertical="center"/>
    </xf>
    <xf numFmtId="0" fontId="19" fillId="0" borderId="15" xfId="0" applyFont="1" applyBorder="1" applyAlignment="1">
      <alignment horizontal="right"/>
    </xf>
    <xf numFmtId="0" fontId="19" fillId="0" borderId="16" xfId="0" applyFont="1" applyBorder="1" applyAlignment="1">
      <alignment horizontal="right"/>
    </xf>
    <xf numFmtId="0" fontId="19" fillId="0" borderId="17" xfId="0" applyFont="1" applyBorder="1" applyAlignment="1">
      <alignment horizontal="right"/>
    </xf>
    <xf numFmtId="0" fontId="19" fillId="0" borderId="31" xfId="0" applyFont="1" applyBorder="1" applyAlignment="1">
      <alignment horizontal="right"/>
    </xf>
    <xf numFmtId="0" fontId="4" fillId="0" borderId="60" xfId="0" applyFont="1" applyBorder="1" applyAlignment="1">
      <alignment horizontal="center"/>
    </xf>
    <xf numFmtId="0" fontId="4" fillId="0" borderId="8" xfId="0" applyFont="1" applyBorder="1"/>
    <xf numFmtId="43" fontId="4" fillId="0" borderId="8" xfId="1" applyFont="1" applyBorder="1"/>
    <xf numFmtId="3" fontId="4" fillId="0" borderId="30" xfId="0" applyNumberFormat="1" applyFont="1" applyBorder="1"/>
    <xf numFmtId="43" fontId="3" fillId="0" borderId="34" xfId="1" applyFont="1" applyBorder="1" applyAlignment="1">
      <alignment horizontal="right"/>
    </xf>
    <xf numFmtId="165" fontId="3" fillId="0" borderId="27" xfId="1" applyNumberFormat="1" applyFont="1" applyBorder="1"/>
    <xf numFmtId="165" fontId="7" fillId="2" borderId="17" xfId="0" applyNumberFormat="1" applyFont="1" applyFill="1" applyBorder="1" applyAlignment="1">
      <alignment vertical="center" wrapText="1"/>
    </xf>
    <xf numFmtId="165" fontId="7" fillId="2" borderId="19" xfId="0" applyNumberFormat="1" applyFont="1" applyFill="1" applyBorder="1" applyAlignment="1">
      <alignment vertical="center" wrapText="1"/>
    </xf>
    <xf numFmtId="165" fontId="10" fillId="2" borderId="30" xfId="0" applyNumberFormat="1" applyFont="1" applyFill="1" applyBorder="1" applyAlignment="1">
      <alignment vertical="center"/>
    </xf>
    <xf numFmtId="165" fontId="7" fillId="2" borderId="19" xfId="0" applyNumberFormat="1" applyFont="1" applyFill="1" applyBorder="1"/>
    <xf numFmtId="165" fontId="7" fillId="2" borderId="28" xfId="0" applyNumberFormat="1" applyFont="1" applyFill="1" applyBorder="1"/>
    <xf numFmtId="165" fontId="10" fillId="2" borderId="29" xfId="0" applyNumberFormat="1" applyFont="1" applyFill="1" applyBorder="1" applyAlignment="1">
      <alignment vertical="center"/>
    </xf>
    <xf numFmtId="165" fontId="7" fillId="2" borderId="29" xfId="0" applyNumberFormat="1" applyFont="1" applyFill="1" applyBorder="1" applyAlignment="1">
      <alignment vertical="center"/>
    </xf>
    <xf numFmtId="0" fontId="0" fillId="0" borderId="1" xfId="0" applyBorder="1"/>
    <xf numFmtId="0" fontId="1" fillId="0" borderId="1" xfId="0" applyFont="1" applyBorder="1" applyAlignment="1">
      <alignment horizontal="center"/>
    </xf>
    <xf numFmtId="4" fontId="0" fillId="0" borderId="1" xfId="0" applyNumberFormat="1" applyBorder="1"/>
    <xf numFmtId="4" fontId="22" fillId="0" borderId="1" xfId="0" applyNumberFormat="1" applyFont="1" applyBorder="1"/>
    <xf numFmtId="43" fontId="22" fillId="0" borderId="1" xfId="1" applyFont="1" applyBorder="1"/>
    <xf numFmtId="0" fontId="22" fillId="0" borderId="1" xfId="0" applyFont="1" applyBorder="1"/>
    <xf numFmtId="0" fontId="1" fillId="0" borderId="1" xfId="0" applyFont="1" applyBorder="1"/>
    <xf numFmtId="4" fontId="23"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165" fontId="0" fillId="2" borderId="0" xfId="0" applyNumberFormat="1" applyFill="1"/>
    <xf numFmtId="165" fontId="14" fillId="3" borderId="0" xfId="2" applyNumberFormat="1" applyFont="1"/>
    <xf numFmtId="165" fontId="12" fillId="0" borderId="23" xfId="0" applyNumberFormat="1" applyFont="1" applyBorder="1"/>
    <xf numFmtId="165" fontId="12" fillId="0" borderId="23" xfId="1" applyNumberFormat="1" applyFont="1" applyFill="1" applyBorder="1"/>
    <xf numFmtId="165" fontId="12" fillId="0" borderId="1" xfId="0" applyNumberFormat="1" applyFont="1" applyBorder="1"/>
    <xf numFmtId="165" fontId="12" fillId="0" borderId="1" xfId="1" applyNumberFormat="1" applyFont="1" applyFill="1" applyBorder="1"/>
    <xf numFmtId="165" fontId="10" fillId="0" borderId="6" xfId="0" applyNumberFormat="1" applyFont="1" applyBorder="1"/>
    <xf numFmtId="165" fontId="10" fillId="0" borderId="6" xfId="1" applyNumberFormat="1" applyFont="1" applyFill="1" applyBorder="1"/>
    <xf numFmtId="165" fontId="7" fillId="0" borderId="71" xfId="0" applyNumberFormat="1" applyFont="1" applyBorder="1"/>
    <xf numFmtId="165" fontId="7" fillId="0" borderId="34" xfId="1" applyNumberFormat="1" applyFont="1" applyFill="1" applyBorder="1"/>
    <xf numFmtId="43" fontId="10" fillId="2" borderId="6" xfId="1" applyFont="1" applyFill="1" applyBorder="1" applyAlignment="1">
      <alignment vertical="center"/>
    </xf>
    <xf numFmtId="43" fontId="7" fillId="2" borderId="33" xfId="1" applyFont="1" applyFill="1" applyBorder="1"/>
    <xf numFmtId="43" fontId="12" fillId="2" borderId="8" xfId="1" applyFont="1" applyFill="1" applyBorder="1"/>
    <xf numFmtId="43" fontId="11" fillId="2" borderId="71" xfId="1" applyFont="1" applyFill="1" applyBorder="1"/>
    <xf numFmtId="43" fontId="11" fillId="2" borderId="65" xfId="1" applyFont="1" applyFill="1" applyBorder="1"/>
    <xf numFmtId="43" fontId="12" fillId="2" borderId="19" xfId="1" applyFont="1" applyFill="1" applyBorder="1"/>
    <xf numFmtId="43" fontId="12" fillId="0" borderId="6" xfId="1" applyFont="1" applyBorder="1" applyAlignment="1">
      <alignment vertical="center"/>
    </xf>
    <xf numFmtId="43" fontId="13" fillId="0" borderId="30" xfId="1" applyFont="1" applyBorder="1" applyAlignment="1">
      <alignment vertical="center"/>
    </xf>
    <xf numFmtId="43" fontId="13" fillId="0" borderId="29" xfId="1" applyFont="1" applyBorder="1"/>
    <xf numFmtId="0" fontId="11" fillId="2" borderId="9" xfId="2" applyFont="1" applyFill="1" applyBorder="1" applyAlignment="1"/>
    <xf numFmtId="0" fontId="11" fillId="2" borderId="10" xfId="2" applyFont="1" applyFill="1" applyBorder="1" applyAlignment="1"/>
    <xf numFmtId="0" fontId="24" fillId="2" borderId="23" xfId="0" applyFont="1" applyFill="1" applyBorder="1" applyAlignment="1">
      <alignment vertical="center" wrapText="1"/>
    </xf>
    <xf numFmtId="0" fontId="24" fillId="2" borderId="26" xfId="0" applyFont="1" applyFill="1" applyBorder="1" applyAlignment="1">
      <alignment vertical="center" wrapText="1"/>
    </xf>
    <xf numFmtId="43" fontId="11" fillId="2" borderId="36" xfId="1" applyFont="1" applyFill="1" applyBorder="1" applyAlignment="1"/>
    <xf numFmtId="43" fontId="18" fillId="2" borderId="23" xfId="1" applyFont="1" applyFill="1" applyBorder="1" applyAlignment="1">
      <alignment vertical="center" wrapText="1"/>
    </xf>
    <xf numFmtId="43" fontId="18" fillId="2" borderId="26" xfId="1" applyFont="1" applyFill="1" applyBorder="1" applyAlignment="1">
      <alignment vertical="center" wrapText="1"/>
    </xf>
    <xf numFmtId="0" fontId="12" fillId="2" borderId="56" xfId="0" applyFont="1" applyFill="1" applyBorder="1"/>
    <xf numFmtId="166" fontId="25" fillId="2" borderId="23" xfId="1" applyNumberFormat="1" applyFont="1" applyFill="1" applyBorder="1" applyAlignment="1">
      <alignment vertical="center"/>
    </xf>
    <xf numFmtId="166" fontId="25" fillId="2" borderId="42" xfId="1" applyNumberFormat="1" applyFont="1" applyFill="1" applyBorder="1" applyAlignment="1">
      <alignment vertical="center"/>
    </xf>
    <xf numFmtId="166" fontId="18" fillId="2" borderId="34" xfId="1" applyNumberFormat="1" applyFont="1" applyFill="1" applyBorder="1" applyAlignment="1">
      <alignment vertical="center"/>
    </xf>
    <xf numFmtId="166" fontId="18" fillId="2" borderId="76" xfId="0" applyNumberFormat="1" applyFont="1" applyFill="1" applyBorder="1" applyAlignment="1">
      <alignment vertical="center"/>
    </xf>
    <xf numFmtId="166" fontId="18" fillId="2" borderId="64" xfId="1" applyNumberFormat="1" applyFont="1" applyFill="1" applyBorder="1" applyAlignment="1">
      <alignment vertical="center"/>
    </xf>
    <xf numFmtId="0" fontId="25" fillId="2" borderId="23" xfId="0" applyFont="1" applyFill="1" applyBorder="1" applyAlignment="1">
      <alignment vertical="center" wrapText="1"/>
    </xf>
    <xf numFmtId="43" fontId="3" fillId="2" borderId="71" xfId="1" applyFont="1" applyFill="1" applyBorder="1"/>
    <xf numFmtId="43" fontId="3" fillId="0" borderId="76" xfId="1" applyFont="1" applyBorder="1" applyAlignment="1">
      <alignment horizontal="right"/>
    </xf>
    <xf numFmtId="43" fontId="3" fillId="0" borderId="64" xfId="1" applyFont="1" applyBorder="1" applyAlignment="1">
      <alignment horizontal="right"/>
    </xf>
    <xf numFmtId="0" fontId="11" fillId="2" borderId="33" xfId="0" applyFont="1" applyFill="1" applyBorder="1"/>
    <xf numFmtId="165" fontId="9" fillId="2" borderId="64" xfId="1" applyNumberFormat="1" applyFont="1" applyFill="1" applyBorder="1"/>
    <xf numFmtId="0" fontId="14" fillId="2" borderId="1" xfId="0" applyFont="1" applyFill="1" applyBorder="1"/>
    <xf numFmtId="165" fontId="12" fillId="2" borderId="1" xfId="1" applyNumberFormat="1" applyFont="1" applyFill="1" applyBorder="1"/>
    <xf numFmtId="0" fontId="14" fillId="2" borderId="18" xfId="2" applyFont="1" applyFill="1" applyBorder="1" applyAlignment="1">
      <alignment horizontal="center"/>
    </xf>
    <xf numFmtId="0" fontId="14" fillId="2" borderId="5" xfId="0" applyFont="1" applyFill="1" applyBorder="1"/>
    <xf numFmtId="0" fontId="14" fillId="2" borderId="21" xfId="2" applyFont="1" applyFill="1" applyBorder="1" applyAlignment="1">
      <alignment horizontal="center"/>
    </xf>
    <xf numFmtId="0" fontId="14" fillId="2" borderId="6" xfId="0" applyFont="1" applyFill="1" applyBorder="1"/>
    <xf numFmtId="165" fontId="12" fillId="2" borderId="6" xfId="1" applyNumberFormat="1" applyFont="1" applyFill="1" applyBorder="1"/>
    <xf numFmtId="165" fontId="12" fillId="2" borderId="30" xfId="1" applyNumberFormat="1" applyFont="1" applyFill="1" applyBorder="1"/>
    <xf numFmtId="165" fontId="11" fillId="2" borderId="71" xfId="1" applyNumberFormat="1" applyFont="1" applyFill="1" applyBorder="1"/>
    <xf numFmtId="165" fontId="11" fillId="2" borderId="65" xfId="1" applyNumberFormat="1" applyFont="1" applyFill="1" applyBorder="1"/>
    <xf numFmtId="0" fontId="14" fillId="2" borderId="23" xfId="0" applyFont="1" applyFill="1" applyBorder="1"/>
    <xf numFmtId="165" fontId="12" fillId="2" borderId="23" xfId="1" applyNumberFormat="1" applyFont="1" applyFill="1" applyBorder="1"/>
    <xf numFmtId="165" fontId="12" fillId="2" borderId="28" xfId="1" applyNumberFormat="1" applyFont="1" applyFill="1" applyBorder="1"/>
    <xf numFmtId="165" fontId="12" fillId="2" borderId="5" xfId="1" applyNumberFormat="1" applyFont="1" applyFill="1" applyBorder="1"/>
    <xf numFmtId="165" fontId="16" fillId="2" borderId="56" xfId="1" applyNumberFormat="1" applyFont="1" applyFill="1" applyBorder="1"/>
    <xf numFmtId="165" fontId="16" fillId="2" borderId="24" xfId="1" applyNumberFormat="1" applyFont="1" applyFill="1" applyBorder="1"/>
    <xf numFmtId="0" fontId="14" fillId="2" borderId="25" xfId="2" applyFont="1" applyFill="1" applyBorder="1" applyAlignment="1">
      <alignment horizontal="center"/>
    </xf>
    <xf numFmtId="165" fontId="16" fillId="2" borderId="26" xfId="1" applyNumberFormat="1" applyFont="1" applyFill="1" applyBorder="1"/>
    <xf numFmtId="0" fontId="26" fillId="0" borderId="36" xfId="0" applyFont="1" applyBorder="1" applyAlignment="1">
      <alignment horizontal="center" vertical="center" wrapText="1"/>
    </xf>
    <xf numFmtId="0" fontId="26" fillId="0" borderId="11" xfId="0" applyFont="1" applyBorder="1" applyAlignment="1">
      <alignment horizontal="center" vertical="center" wrapText="1"/>
    </xf>
    <xf numFmtId="165" fontId="28" fillId="0" borderId="0" xfId="1" applyNumberFormat="1" applyFont="1" applyAlignment="1"/>
    <xf numFmtId="165" fontId="28" fillId="2" borderId="49" xfId="1" applyNumberFormat="1" applyFont="1" applyFill="1" applyBorder="1" applyAlignment="1"/>
    <xf numFmtId="165" fontId="28" fillId="2" borderId="14" xfId="1" applyNumberFormat="1" applyFont="1" applyFill="1" applyBorder="1" applyAlignment="1"/>
    <xf numFmtId="165" fontId="28" fillId="2" borderId="0" xfId="1" applyNumberFormat="1" applyFont="1" applyFill="1" applyBorder="1" applyAlignment="1"/>
    <xf numFmtId="165" fontId="27" fillId="2" borderId="0" xfId="1" applyNumberFormat="1" applyFont="1" applyFill="1" applyBorder="1" applyAlignment="1">
      <alignment horizontal="left"/>
    </xf>
    <xf numFmtId="165" fontId="28" fillId="2" borderId="0" xfId="1" applyNumberFormat="1" applyFont="1" applyFill="1" applyAlignment="1"/>
    <xf numFmtId="165" fontId="27" fillId="2" borderId="55" xfId="1" applyNumberFormat="1" applyFont="1" applyFill="1" applyBorder="1" applyAlignment="1"/>
    <xf numFmtId="165" fontId="27" fillId="2" borderId="56" xfId="1" applyNumberFormat="1" applyFont="1" applyFill="1" applyBorder="1" applyAlignment="1"/>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165" fontId="28" fillId="2" borderId="73" xfId="1" applyNumberFormat="1" applyFont="1" applyFill="1" applyBorder="1" applyAlignment="1"/>
    <xf numFmtId="165" fontId="28" fillId="2" borderId="44" xfId="1" applyNumberFormat="1" applyFont="1" applyFill="1" applyBorder="1" applyAlignment="1"/>
    <xf numFmtId="165" fontId="28" fillId="2" borderId="20" xfId="1" applyNumberFormat="1" applyFont="1" applyFill="1" applyBorder="1" applyAlignment="1">
      <alignment horizontal="center"/>
    </xf>
    <xf numFmtId="165" fontId="28" fillId="2" borderId="2" xfId="1" applyNumberFormat="1" applyFont="1" applyFill="1" applyBorder="1" applyAlignment="1"/>
    <xf numFmtId="165" fontId="28" fillId="2" borderId="40" xfId="1" applyNumberFormat="1" applyFont="1" applyFill="1" applyBorder="1" applyAlignment="1"/>
    <xf numFmtId="165" fontId="28" fillId="2" borderId="18" xfId="1" applyNumberFormat="1" applyFont="1" applyFill="1" applyBorder="1" applyAlignment="1">
      <alignment horizontal="center"/>
    </xf>
    <xf numFmtId="165" fontId="28" fillId="2" borderId="41" xfId="1" applyNumberFormat="1" applyFont="1" applyFill="1" applyBorder="1" applyAlignment="1"/>
    <xf numFmtId="165" fontId="28" fillId="2" borderId="21" xfId="1" applyNumberFormat="1" applyFont="1" applyFill="1" applyBorder="1" applyAlignment="1">
      <alignment horizontal="center"/>
    </xf>
    <xf numFmtId="165" fontId="28" fillId="2" borderId="66" xfId="1" applyNumberFormat="1" applyFont="1" applyFill="1" applyBorder="1" applyAlignment="1"/>
    <xf numFmtId="165" fontId="28" fillId="2" borderId="50" xfId="1" applyNumberFormat="1" applyFont="1" applyFill="1" applyBorder="1" applyAlignment="1"/>
    <xf numFmtId="165" fontId="28" fillId="2" borderId="67" xfId="1" applyNumberFormat="1" applyFont="1" applyFill="1" applyBorder="1" applyAlignment="1"/>
    <xf numFmtId="165" fontId="27" fillId="2" borderId="71" xfId="1" applyNumberFormat="1" applyFont="1" applyFill="1" applyBorder="1" applyAlignment="1"/>
    <xf numFmtId="165" fontId="27" fillId="2" borderId="65" xfId="1" applyNumberFormat="1" applyFont="1" applyFill="1" applyBorder="1" applyAlignment="1"/>
    <xf numFmtId="165" fontId="27" fillId="2" borderId="0" xfId="1" applyNumberFormat="1" applyFont="1" applyFill="1" applyAlignment="1"/>
    <xf numFmtId="165" fontId="28" fillId="2" borderId="1" xfId="1" applyNumberFormat="1" applyFont="1" applyFill="1" applyBorder="1" applyAlignment="1"/>
    <xf numFmtId="165" fontId="28" fillId="2" borderId="5" xfId="1" applyNumberFormat="1" applyFont="1" applyFill="1" applyBorder="1" applyAlignment="1"/>
    <xf numFmtId="165" fontId="28" fillId="2" borderId="6" xfId="1" applyNumberFormat="1" applyFont="1" applyFill="1" applyBorder="1" applyAlignment="1"/>
    <xf numFmtId="165" fontId="27" fillId="0" borderId="0" xfId="1" applyNumberFormat="1" applyFont="1" applyAlignment="1"/>
    <xf numFmtId="165" fontId="27" fillId="2" borderId="64" xfId="1" applyNumberFormat="1" applyFont="1" applyFill="1" applyBorder="1" applyAlignment="1"/>
    <xf numFmtId="165" fontId="28" fillId="0" borderId="0" xfId="1" applyNumberFormat="1" applyFont="1" applyAlignment="1">
      <alignment horizontal="center"/>
    </xf>
    <xf numFmtId="165" fontId="28" fillId="0" borderId="1" xfId="1" applyNumberFormat="1" applyFont="1" applyBorder="1" applyAlignment="1"/>
    <xf numFmtId="165" fontId="28" fillId="2" borderId="22" xfId="1" applyNumberFormat="1" applyFont="1" applyFill="1" applyBorder="1" applyAlignment="1">
      <alignment horizontal="center" vertical="center"/>
    </xf>
    <xf numFmtId="165" fontId="28" fillId="2" borderId="23" xfId="1" applyNumberFormat="1" applyFont="1" applyFill="1" applyBorder="1" applyAlignment="1">
      <alignment horizontal="left" vertical="center" wrapText="1"/>
    </xf>
    <xf numFmtId="165" fontId="28" fillId="2" borderId="23" xfId="1" applyNumberFormat="1" applyFont="1" applyFill="1" applyBorder="1" applyAlignment="1">
      <alignment horizontal="right" vertical="center"/>
    </xf>
    <xf numFmtId="165" fontId="28" fillId="2" borderId="42" xfId="1" applyNumberFormat="1" applyFont="1" applyFill="1" applyBorder="1" applyAlignment="1">
      <alignment horizontal="right" vertical="center"/>
    </xf>
    <xf numFmtId="165" fontId="28" fillId="2" borderId="20" xfId="1" applyNumberFormat="1" applyFont="1" applyFill="1" applyBorder="1" applyAlignment="1">
      <alignment horizontal="center" vertical="center"/>
    </xf>
    <xf numFmtId="165" fontId="28" fillId="2" borderId="1" xfId="1" applyNumberFormat="1" applyFont="1" applyFill="1" applyBorder="1" applyAlignment="1">
      <alignment horizontal="left" vertical="center" wrapText="1"/>
    </xf>
    <xf numFmtId="165" fontId="28" fillId="2" borderId="1" xfId="1" applyNumberFormat="1" applyFont="1" applyFill="1" applyBorder="1" applyAlignment="1">
      <alignment horizontal="right" vertical="center"/>
    </xf>
    <xf numFmtId="165" fontId="28" fillId="2" borderId="29" xfId="1" applyNumberFormat="1" applyFont="1" applyFill="1" applyBorder="1" applyAlignment="1">
      <alignment horizontal="right" vertical="center"/>
    </xf>
    <xf numFmtId="165" fontId="28" fillId="2" borderId="25" xfId="1" applyNumberFormat="1" applyFont="1" applyFill="1" applyBorder="1" applyAlignment="1">
      <alignment horizontal="center" vertical="center"/>
    </xf>
    <xf numFmtId="165" fontId="28" fillId="2" borderId="26" xfId="1" applyNumberFormat="1" applyFont="1" applyFill="1" applyBorder="1" applyAlignment="1">
      <alignment horizontal="left" vertical="center" wrapText="1"/>
    </xf>
    <xf numFmtId="165" fontId="28" fillId="2" borderId="26" xfId="1" applyNumberFormat="1" applyFont="1" applyFill="1" applyBorder="1" applyAlignment="1">
      <alignment horizontal="right" vertical="center"/>
    </xf>
    <xf numFmtId="165" fontId="28" fillId="2" borderId="37" xfId="1" applyNumberFormat="1" applyFont="1" applyFill="1" applyBorder="1" applyAlignment="1">
      <alignment horizontal="right" vertical="center"/>
    </xf>
    <xf numFmtId="165" fontId="28" fillId="2" borderId="0" xfId="1" applyNumberFormat="1" applyFont="1" applyFill="1" applyBorder="1" applyAlignment="1">
      <alignment horizontal="right" vertical="center"/>
    </xf>
    <xf numFmtId="165" fontId="28" fillId="2" borderId="0" xfId="1" applyNumberFormat="1" applyFont="1" applyFill="1" applyBorder="1" applyAlignment="1">
      <alignment horizontal="left" vertical="center"/>
    </xf>
    <xf numFmtId="165" fontId="28" fillId="2" borderId="0" xfId="1" applyNumberFormat="1" applyFont="1" applyFill="1" applyAlignment="1">
      <alignment horizontal="center"/>
    </xf>
    <xf numFmtId="165" fontId="28" fillId="2" borderId="0" xfId="1" applyNumberFormat="1" applyFont="1" applyFill="1" applyAlignment="1">
      <alignment horizontal="right"/>
    </xf>
    <xf numFmtId="165" fontId="28" fillId="0" borderId="77" xfId="1" applyNumberFormat="1" applyFont="1" applyBorder="1" applyAlignment="1">
      <alignment vertical="center"/>
    </xf>
    <xf numFmtId="165" fontId="28" fillId="0" borderId="5" xfId="1" applyNumberFormat="1" applyFont="1" applyBorder="1" applyAlignment="1">
      <alignment vertical="center"/>
    </xf>
    <xf numFmtId="165" fontId="28" fillId="0" borderId="23" xfId="1" applyNumberFormat="1" applyFont="1" applyBorder="1" applyAlignment="1">
      <alignment vertical="center"/>
    </xf>
    <xf numFmtId="165" fontId="28" fillId="0" borderId="42" xfId="1" applyNumberFormat="1" applyFont="1" applyBorder="1" applyAlignment="1">
      <alignment vertical="center"/>
    </xf>
    <xf numFmtId="165" fontId="28" fillId="0" borderId="4" xfId="1" applyNumberFormat="1" applyFont="1" applyBorder="1" applyAlignment="1">
      <alignment vertical="center"/>
    </xf>
    <xf numFmtId="165" fontId="28" fillId="0" borderId="1" xfId="1" applyNumberFormat="1" applyFont="1" applyBorder="1" applyAlignment="1">
      <alignment vertical="center"/>
    </xf>
    <xf numFmtId="165" fontId="28" fillId="0" borderId="29" xfId="1" applyNumberFormat="1" applyFont="1" applyBorder="1" applyAlignment="1">
      <alignment vertical="center"/>
    </xf>
    <xf numFmtId="165" fontId="27" fillId="0" borderId="53" xfId="1" applyNumberFormat="1" applyFont="1" applyBorder="1" applyAlignment="1">
      <alignment horizontal="right"/>
    </xf>
    <xf numFmtId="165" fontId="27" fillId="0" borderId="8" xfId="1" applyNumberFormat="1" applyFont="1" applyBorder="1" applyAlignment="1">
      <alignment horizontal="right"/>
    </xf>
    <xf numFmtId="165" fontId="27" fillId="0" borderId="19" xfId="1" applyNumberFormat="1" applyFont="1" applyBorder="1" applyAlignment="1">
      <alignment horizontal="right"/>
    </xf>
    <xf numFmtId="165" fontId="28" fillId="0" borderId="48" xfId="1" applyNumberFormat="1" applyFont="1" applyBorder="1" applyAlignment="1">
      <alignment horizontal="left" vertical="center"/>
    </xf>
    <xf numFmtId="165" fontId="28" fillId="0" borderId="68" xfId="1" applyNumberFormat="1" applyFont="1" applyBorder="1" applyAlignment="1">
      <alignment horizontal="left" vertical="center"/>
    </xf>
    <xf numFmtId="165" fontId="28" fillId="0" borderId="38" xfId="1" applyNumberFormat="1" applyFont="1" applyBorder="1" applyAlignment="1">
      <alignment vertical="center"/>
    </xf>
    <xf numFmtId="165" fontId="28" fillId="0" borderId="49" xfId="1" applyNumberFormat="1" applyFont="1" applyBorder="1" applyAlignment="1">
      <alignment horizontal="left" vertical="center"/>
    </xf>
    <xf numFmtId="165" fontId="28" fillId="0" borderId="74" xfId="1" applyNumberFormat="1" applyFont="1" applyBorder="1" applyAlignment="1">
      <alignment horizontal="left" vertical="center"/>
    </xf>
    <xf numFmtId="165" fontId="28" fillId="0" borderId="50" xfId="1" applyNumberFormat="1" applyFont="1" applyBorder="1" applyAlignment="1">
      <alignment horizontal="left" vertical="center"/>
    </xf>
    <xf numFmtId="165" fontId="27" fillId="0" borderId="43" xfId="1" applyNumberFormat="1" applyFont="1" applyBorder="1" applyAlignment="1"/>
    <xf numFmtId="165" fontId="27" fillId="0" borderId="27" xfId="1" applyNumberFormat="1" applyFont="1" applyBorder="1" applyAlignment="1"/>
    <xf numFmtId="165" fontId="28" fillId="0" borderId="0" xfId="1" applyNumberFormat="1" applyFont="1" applyAlignment="1">
      <alignment horizontal="left"/>
    </xf>
    <xf numFmtId="165" fontId="28" fillId="2" borderId="0" xfId="1" applyNumberFormat="1" applyFont="1" applyFill="1" applyBorder="1" applyAlignment="1">
      <alignment horizontal="center"/>
    </xf>
    <xf numFmtId="165" fontId="27" fillId="2" borderId="0" xfId="1" applyNumberFormat="1" applyFont="1" applyFill="1" applyBorder="1" applyAlignment="1"/>
    <xf numFmtId="165" fontId="28" fillId="2" borderId="0" xfId="1" applyNumberFormat="1" applyFont="1" applyFill="1" applyBorder="1" applyAlignment="1">
      <alignment horizontal="center" vertical="center"/>
    </xf>
    <xf numFmtId="0" fontId="28" fillId="0" borderId="0" xfId="1" applyNumberFormat="1" applyFont="1" applyAlignment="1"/>
    <xf numFmtId="0" fontId="27" fillId="0" borderId="18" xfId="1" applyNumberFormat="1" applyFont="1" applyBorder="1" applyAlignment="1">
      <alignment horizontal="center" vertical="center"/>
    </xf>
    <xf numFmtId="0" fontId="27" fillId="0" borderId="5" xfId="1" applyNumberFormat="1" applyFont="1" applyBorder="1" applyAlignment="1">
      <alignment horizontal="left" vertical="center"/>
    </xf>
    <xf numFmtId="0" fontId="27" fillId="0" borderId="28" xfId="1" applyNumberFormat="1" applyFont="1" applyBorder="1" applyAlignment="1">
      <alignment horizontal="justify" vertical="center"/>
    </xf>
    <xf numFmtId="0" fontId="27" fillId="0" borderId="20" xfId="1" applyNumberFormat="1" applyFont="1" applyBorder="1" applyAlignment="1">
      <alignment horizontal="center" vertical="center"/>
    </xf>
    <xf numFmtId="0" fontId="27" fillId="0" borderId="1" xfId="1" applyNumberFormat="1" applyFont="1" applyBorder="1" applyAlignment="1">
      <alignment horizontal="left" vertical="center"/>
    </xf>
    <xf numFmtId="0" fontId="28" fillId="0" borderId="29" xfId="1" applyNumberFormat="1" applyFont="1" applyBorder="1" applyAlignment="1">
      <alignment horizontal="justify" vertical="center"/>
    </xf>
    <xf numFmtId="0" fontId="28" fillId="0" borderId="29" xfId="1" applyNumberFormat="1" applyFont="1" applyBorder="1" applyAlignment="1"/>
    <xf numFmtId="0" fontId="27" fillId="0" borderId="29" xfId="1" applyNumberFormat="1" applyFont="1" applyBorder="1" applyAlignment="1">
      <alignment horizontal="justify" vertical="center"/>
    </xf>
    <xf numFmtId="0" fontId="27" fillId="0" borderId="1" xfId="1" applyNumberFormat="1" applyFont="1" applyBorder="1" applyAlignment="1">
      <alignment horizontal="right" vertical="center"/>
    </xf>
    <xf numFmtId="0" fontId="27" fillId="0" borderId="25" xfId="1" applyNumberFormat="1" applyFont="1" applyBorder="1" applyAlignment="1">
      <alignment horizontal="center" vertical="center"/>
    </xf>
    <xf numFmtId="0" fontId="27" fillId="0" borderId="26" xfId="1" applyNumberFormat="1" applyFont="1" applyBorder="1" applyAlignment="1">
      <alignment horizontal="left" vertical="center"/>
    </xf>
    <xf numFmtId="0" fontId="28" fillId="0" borderId="37" xfId="1" applyNumberFormat="1" applyFont="1" applyBorder="1" applyAlignment="1"/>
    <xf numFmtId="0" fontId="27" fillId="0" borderId="0" xfId="1" applyNumberFormat="1" applyFont="1" applyAlignment="1">
      <alignment horizontal="center" vertical="center"/>
    </xf>
    <xf numFmtId="0" fontId="27" fillId="0" borderId="0" xfId="1" applyNumberFormat="1" applyFont="1" applyAlignment="1">
      <alignment horizontal="left" vertical="center"/>
    </xf>
    <xf numFmtId="0" fontId="27" fillId="0" borderId="22" xfId="1" applyNumberFormat="1" applyFont="1" applyBorder="1" applyAlignment="1">
      <alignment horizontal="center" vertical="center"/>
    </xf>
    <xf numFmtId="0" fontId="27" fillId="0" borderId="23" xfId="1" applyNumberFormat="1" applyFont="1" applyBorder="1" applyAlignment="1">
      <alignment horizontal="left" vertical="center"/>
    </xf>
    <xf numFmtId="0" fontId="27" fillId="0" borderId="42" xfId="1" applyNumberFormat="1" applyFont="1" applyBorder="1" applyAlignment="1">
      <alignment horizontal="justify" vertical="center"/>
    </xf>
    <xf numFmtId="0" fontId="28" fillId="0" borderId="58" xfId="1" applyNumberFormat="1" applyFont="1" applyBorder="1" applyAlignment="1"/>
    <xf numFmtId="0" fontId="28" fillId="0" borderId="3" xfId="1" applyNumberFormat="1" applyFont="1" applyBorder="1" applyAlignment="1"/>
    <xf numFmtId="0" fontId="28" fillId="0" borderId="75" xfId="1" applyNumberFormat="1" applyFont="1" applyBorder="1" applyAlignment="1"/>
    <xf numFmtId="0" fontId="28" fillId="0" borderId="37" xfId="1" applyNumberFormat="1" applyFont="1" applyBorder="1" applyAlignment="1">
      <alignment horizontal="justify" vertical="center"/>
    </xf>
    <xf numFmtId="165" fontId="27" fillId="0" borderId="1" xfId="1" applyNumberFormat="1" applyFont="1" applyBorder="1" applyAlignment="1"/>
    <xf numFmtId="165" fontId="27" fillId="2" borderId="44" xfId="1" applyNumberFormat="1" applyFont="1" applyFill="1" applyBorder="1" applyAlignment="1">
      <alignment horizontal="center"/>
    </xf>
    <xf numFmtId="165" fontId="27" fillId="2" borderId="53" xfId="1" applyNumberFormat="1" applyFont="1" applyFill="1" applyBorder="1" applyAlignment="1">
      <alignment horizontal="center"/>
    </xf>
    <xf numFmtId="165" fontId="27" fillId="2" borderId="8" xfId="1" applyNumberFormat="1" applyFont="1" applyFill="1" applyBorder="1" applyAlignment="1">
      <alignment horizontal="center"/>
    </xf>
    <xf numFmtId="165" fontId="27" fillId="2" borderId="7" xfId="1" applyNumberFormat="1" applyFont="1" applyFill="1" applyBorder="1" applyAlignment="1">
      <alignment horizontal="center"/>
    </xf>
    <xf numFmtId="165" fontId="27" fillId="2" borderId="0" xfId="1" applyNumberFormat="1" applyFont="1" applyFill="1" applyBorder="1" applyAlignment="1">
      <alignment horizontal="right"/>
    </xf>
    <xf numFmtId="165" fontId="28" fillId="2" borderId="0" xfId="1" applyNumberFormat="1" applyFont="1" applyFill="1" applyBorder="1" applyAlignment="1">
      <alignment horizontal="right"/>
    </xf>
    <xf numFmtId="165" fontId="27" fillId="2" borderId="0" xfId="1" applyNumberFormat="1" applyFont="1" applyFill="1" applyBorder="1" applyAlignment="1">
      <alignment horizontal="center"/>
    </xf>
    <xf numFmtId="165" fontId="31" fillId="2" borderId="0" xfId="1" applyNumberFormat="1" applyFont="1" applyFill="1" applyBorder="1" applyAlignment="1"/>
    <xf numFmtId="165" fontId="28" fillId="2" borderId="1" xfId="1" applyNumberFormat="1" applyFont="1" applyFill="1" applyBorder="1"/>
    <xf numFmtId="165" fontId="28" fillId="2" borderId="5" xfId="1" applyNumberFormat="1" applyFont="1" applyFill="1" applyBorder="1"/>
    <xf numFmtId="165" fontId="28" fillId="2" borderId="6" xfId="1" applyNumberFormat="1" applyFont="1" applyFill="1" applyBorder="1"/>
    <xf numFmtId="165" fontId="28" fillId="2" borderId="55" xfId="1" applyNumberFormat="1" applyFont="1" applyFill="1" applyBorder="1" applyAlignment="1"/>
    <xf numFmtId="0" fontId="29" fillId="0" borderId="1" xfId="0" applyFont="1" applyBorder="1" applyAlignment="1">
      <alignment horizontal="center" vertical="center" wrapText="1"/>
    </xf>
    <xf numFmtId="165" fontId="27" fillId="0" borderId="1" xfId="1" applyNumberFormat="1" applyFont="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8" fillId="0" borderId="1" xfId="1" applyNumberFormat="1" applyFont="1" applyBorder="1" applyAlignment="1">
      <alignment horizontal="left"/>
    </xf>
    <xf numFmtId="165" fontId="28" fillId="0" borderId="1" xfId="1" applyNumberFormat="1" applyFont="1" applyBorder="1"/>
    <xf numFmtId="43" fontId="35" fillId="0" borderId="0" xfId="1" applyFont="1" applyFill="1" applyBorder="1" applyAlignment="1">
      <alignment horizontal="center" vertical="center" wrapText="1"/>
    </xf>
    <xf numFmtId="43" fontId="36" fillId="0" borderId="0" xfId="1" applyFont="1" applyFill="1" applyBorder="1" applyAlignment="1">
      <alignment horizontal="right" vertical="center"/>
    </xf>
    <xf numFmtId="43" fontId="35" fillId="0" borderId="0" xfId="1" applyFont="1" applyFill="1" applyBorder="1" applyAlignment="1">
      <alignment horizontal="right" vertical="center"/>
    </xf>
    <xf numFmtId="0" fontId="35" fillId="0" borderId="0" xfId="1" applyNumberFormat="1" applyFont="1" applyFill="1" applyBorder="1" applyAlignment="1">
      <alignment horizontal="left" vertical="center"/>
    </xf>
    <xf numFmtId="165" fontId="35" fillId="0" borderId="0" xfId="1" applyNumberFormat="1" applyFont="1" applyFill="1" applyBorder="1" applyAlignment="1">
      <alignment horizontal="center" vertical="center" wrapText="1"/>
    </xf>
    <xf numFmtId="43" fontId="36" fillId="0" borderId="0" xfId="1" applyFont="1" applyFill="1" applyBorder="1" applyAlignment="1">
      <alignment vertical="center"/>
    </xf>
    <xf numFmtId="43" fontId="36" fillId="0" borderId="0" xfId="1" applyFont="1" applyFill="1" applyBorder="1" applyAlignment="1">
      <alignment horizontal="center" vertical="center"/>
    </xf>
    <xf numFmtId="43" fontId="35" fillId="0" borderId="0" xfId="1" applyFont="1" applyFill="1" applyBorder="1" applyAlignment="1">
      <alignment vertical="center"/>
    </xf>
    <xf numFmtId="165" fontId="35" fillId="0" borderId="0" xfId="1" applyNumberFormat="1" applyFont="1" applyFill="1" applyBorder="1" applyAlignment="1">
      <alignment vertical="center"/>
    </xf>
    <xf numFmtId="43" fontId="37" fillId="0" borderId="0" xfId="1" applyFont="1" applyFill="1" applyBorder="1" applyAlignment="1">
      <alignment horizontal="center" vertical="center" wrapText="1"/>
    </xf>
    <xf numFmtId="165" fontId="37" fillId="0" borderId="0" xfId="1" applyNumberFormat="1" applyFont="1" applyFill="1" applyBorder="1" applyAlignment="1">
      <alignment horizontal="center" vertical="center"/>
    </xf>
    <xf numFmtId="165" fontId="36" fillId="0" borderId="0" xfId="1" applyNumberFormat="1" applyFont="1" applyFill="1" applyBorder="1" applyAlignment="1">
      <alignment vertical="center"/>
    </xf>
    <xf numFmtId="0" fontId="35" fillId="0" borderId="0" xfId="0" applyFont="1" applyAlignment="1">
      <alignment horizontal="center" vertical="center" wrapText="1"/>
    </xf>
    <xf numFmtId="165" fontId="38" fillId="0" borderId="0" xfId="1" applyNumberFormat="1" applyFont="1" applyFill="1" applyBorder="1" applyAlignment="1">
      <alignment horizontal="center" vertical="center"/>
    </xf>
    <xf numFmtId="43" fontId="37" fillId="0" borderId="0" xfId="1" applyFont="1" applyFill="1" applyBorder="1" applyAlignment="1">
      <alignment horizontal="center" vertical="center"/>
    </xf>
    <xf numFmtId="0" fontId="36" fillId="0" borderId="0" xfId="1" applyNumberFormat="1" applyFont="1" applyFill="1" applyBorder="1" applyAlignment="1">
      <alignment horizontal="center" vertical="center"/>
    </xf>
    <xf numFmtId="165" fontId="40" fillId="0" borderId="0" xfId="1" applyNumberFormat="1" applyFont="1" applyFill="1" applyBorder="1" applyAlignment="1">
      <alignment vertical="center"/>
    </xf>
    <xf numFmtId="0" fontId="41" fillId="0" borderId="0" xfId="1" applyNumberFormat="1" applyFont="1" applyFill="1" applyBorder="1" applyAlignment="1">
      <alignment horizontal="center" vertical="center"/>
    </xf>
    <xf numFmtId="0" fontId="36" fillId="0" borderId="0" xfId="1" quotePrefix="1" applyNumberFormat="1" applyFont="1" applyFill="1" applyBorder="1" applyAlignment="1">
      <alignment horizontal="center" vertical="center"/>
    </xf>
    <xf numFmtId="165" fontId="35" fillId="0" borderId="0" xfId="1" applyNumberFormat="1" applyFont="1" applyFill="1" applyBorder="1" applyAlignment="1">
      <alignment horizontal="left" vertical="center"/>
    </xf>
    <xf numFmtId="165" fontId="36" fillId="0" borderId="0" xfId="1" applyNumberFormat="1" applyFont="1" applyFill="1" applyBorder="1" applyAlignment="1">
      <alignment horizontal="left" vertical="center"/>
    </xf>
    <xf numFmtId="165" fontId="36" fillId="0" borderId="0" xfId="1" applyNumberFormat="1" applyFont="1" applyFill="1" applyBorder="1" applyAlignment="1">
      <alignment horizontal="center" vertical="center"/>
    </xf>
    <xf numFmtId="165" fontId="35" fillId="0" borderId="0" xfId="1" applyNumberFormat="1" applyFont="1" applyFill="1" applyBorder="1" applyAlignment="1">
      <alignment horizontal="center" vertical="center"/>
    </xf>
    <xf numFmtId="165" fontId="36" fillId="0" borderId="0" xfId="1" applyNumberFormat="1" applyFont="1" applyFill="1" applyBorder="1" applyAlignment="1">
      <alignment horizontal="left" vertical="center" wrapText="1"/>
    </xf>
    <xf numFmtId="43" fontId="35" fillId="0" borderId="0" xfId="1" applyFont="1" applyFill="1" applyBorder="1" applyAlignment="1">
      <alignment horizontal="center" vertical="center"/>
    </xf>
    <xf numFmtId="165" fontId="36" fillId="0" borderId="0" xfId="1" applyNumberFormat="1" applyFont="1" applyFill="1" applyBorder="1" applyAlignment="1">
      <alignment vertical="center" wrapText="1"/>
    </xf>
    <xf numFmtId="0" fontId="35" fillId="0" borderId="0" xfId="1" applyNumberFormat="1" applyFont="1" applyFill="1" applyBorder="1" applyAlignment="1">
      <alignment horizontal="center" vertical="center"/>
    </xf>
    <xf numFmtId="4" fontId="36" fillId="0" borderId="0" xfId="0" applyNumberFormat="1" applyFont="1" applyAlignment="1">
      <alignment vertical="center"/>
    </xf>
    <xf numFmtId="4" fontId="38" fillId="0" borderId="0" xfId="0" applyNumberFormat="1" applyFont="1" applyAlignment="1">
      <alignment vertical="center"/>
    </xf>
    <xf numFmtId="165" fontId="35" fillId="0" borderId="0" xfId="1" applyNumberFormat="1" applyFont="1" applyFill="1" applyBorder="1" applyAlignment="1">
      <alignment horizontal="right" vertical="center"/>
    </xf>
    <xf numFmtId="165" fontId="38" fillId="0" borderId="0" xfId="1" applyNumberFormat="1" applyFont="1" applyFill="1" applyBorder="1" applyAlignment="1">
      <alignment vertical="center"/>
    </xf>
    <xf numFmtId="165" fontId="37" fillId="0" borderId="0" xfId="1" applyNumberFormat="1" applyFont="1" applyFill="1" applyBorder="1" applyAlignment="1">
      <alignment vertical="center"/>
    </xf>
    <xf numFmtId="165" fontId="36" fillId="0" borderId="0" xfId="1" applyNumberFormat="1" applyFont="1" applyFill="1" applyBorder="1" applyAlignment="1">
      <alignment horizontal="right" vertical="center"/>
    </xf>
    <xf numFmtId="43" fontId="39" fillId="0" borderId="0" xfId="1" applyFont="1" applyFill="1" applyBorder="1" applyAlignment="1">
      <alignment vertical="center"/>
    </xf>
    <xf numFmtId="43" fontId="36" fillId="0" borderId="0" xfId="0" applyNumberFormat="1" applyFont="1" applyAlignment="1">
      <alignment vertical="center"/>
    </xf>
    <xf numFmtId="0" fontId="36" fillId="0" borderId="0" xfId="1" applyNumberFormat="1" applyFont="1" applyFill="1" applyBorder="1" applyAlignment="1">
      <alignment vertical="center"/>
    </xf>
    <xf numFmtId="43" fontId="36" fillId="0" borderId="0" xfId="1" applyFont="1" applyFill="1" applyBorder="1" applyAlignment="1">
      <alignment horizontal="left" vertical="center"/>
    </xf>
    <xf numFmtId="165" fontId="36" fillId="0" borderId="0" xfId="0" applyNumberFormat="1" applyFont="1" applyAlignment="1">
      <alignment vertical="center" wrapText="1"/>
    </xf>
    <xf numFmtId="165" fontId="36" fillId="0" borderId="0" xfId="1" applyNumberFormat="1" applyFont="1" applyFill="1" applyBorder="1" applyAlignment="1">
      <alignment horizontal="right" vertical="center" wrapText="1"/>
    </xf>
    <xf numFmtId="165" fontId="35" fillId="0" borderId="0" xfId="1" applyNumberFormat="1" applyFont="1" applyFill="1" applyBorder="1" applyAlignment="1">
      <alignment horizontal="right" vertical="center" wrapText="1"/>
    </xf>
    <xf numFmtId="165" fontId="35" fillId="0" borderId="0" xfId="1" quotePrefix="1" applyNumberFormat="1" applyFont="1" applyFill="1" applyBorder="1" applyAlignment="1">
      <alignment horizontal="right" vertical="center" wrapText="1"/>
    </xf>
    <xf numFmtId="165" fontId="40" fillId="0" borderId="0" xfId="1" applyNumberFormat="1" applyFont="1" applyFill="1" applyBorder="1" applyAlignment="1">
      <alignment horizontal="right" vertical="center" wrapText="1"/>
    </xf>
    <xf numFmtId="0" fontId="37" fillId="0" borderId="0" xfId="1" applyNumberFormat="1" applyFont="1" applyFill="1" applyBorder="1" applyAlignment="1">
      <alignment horizontal="center" vertical="center"/>
    </xf>
    <xf numFmtId="0" fontId="38" fillId="0" borderId="0" xfId="1" applyNumberFormat="1" applyFont="1" applyFill="1" applyBorder="1" applyAlignment="1">
      <alignment horizontal="center" vertical="center"/>
    </xf>
    <xf numFmtId="165" fontId="43" fillId="0" borderId="0" xfId="1" applyNumberFormat="1" applyFont="1" applyFill="1" applyBorder="1" applyAlignment="1">
      <alignment vertical="center"/>
    </xf>
    <xf numFmtId="165" fontId="42" fillId="0" borderId="0" xfId="1" applyNumberFormat="1" applyFont="1" applyFill="1" applyBorder="1" applyAlignment="1">
      <alignment horizontal="center" vertical="center"/>
    </xf>
    <xf numFmtId="165" fontId="42" fillId="0" borderId="0" xfId="1" applyNumberFormat="1" applyFont="1" applyFill="1" applyBorder="1" applyAlignment="1">
      <alignment horizontal="center" vertical="center" wrapText="1"/>
    </xf>
    <xf numFmtId="165" fontId="43" fillId="0" borderId="0" xfId="1" applyNumberFormat="1" applyFont="1" applyFill="1" applyBorder="1" applyAlignment="1">
      <alignment horizontal="center" vertical="center"/>
    </xf>
    <xf numFmtId="165" fontId="44" fillId="0" borderId="0" xfId="1" applyNumberFormat="1" applyFont="1" applyFill="1" applyBorder="1" applyAlignment="1">
      <alignment vertical="center"/>
    </xf>
    <xf numFmtId="165" fontId="42" fillId="0" borderId="0" xfId="1" quotePrefix="1" applyNumberFormat="1" applyFont="1" applyFill="1" applyBorder="1" applyAlignment="1">
      <alignment horizontal="center" vertical="center"/>
    </xf>
    <xf numFmtId="165" fontId="42" fillId="0" borderId="0" xfId="1" applyNumberFormat="1" applyFont="1" applyFill="1" applyBorder="1" applyAlignment="1">
      <alignment vertical="center"/>
    </xf>
    <xf numFmtId="165" fontId="43" fillId="0" borderId="0" xfId="1" applyNumberFormat="1" applyFont="1" applyFill="1" applyBorder="1" applyAlignment="1">
      <alignment vertical="center" shrinkToFit="1"/>
    </xf>
    <xf numFmtId="9" fontId="42" fillId="0" borderId="0" xfId="4" applyFont="1" applyFill="1" applyBorder="1" applyAlignment="1">
      <alignment vertical="center"/>
    </xf>
    <xf numFmtId="9" fontId="42" fillId="0" borderId="0" xfId="4" applyFont="1" applyFill="1" applyBorder="1" applyAlignment="1">
      <alignment horizontal="center" vertical="center"/>
    </xf>
    <xf numFmtId="9" fontId="43" fillId="0" borderId="0" xfId="4" applyFont="1" applyFill="1" applyBorder="1" applyAlignment="1">
      <alignment vertical="center"/>
    </xf>
    <xf numFmtId="0" fontId="45" fillId="0" borderId="0" xfId="0" applyFont="1" applyAlignment="1">
      <alignment vertical="center"/>
    </xf>
    <xf numFmtId="4" fontId="45" fillId="0" borderId="0" xfId="0" applyNumberFormat="1" applyFont="1" applyAlignment="1">
      <alignment horizontal="right" vertical="center"/>
    </xf>
    <xf numFmtId="0" fontId="45" fillId="0" borderId="0" xfId="0" applyFont="1" applyAlignment="1">
      <alignment horizontal="right" vertical="center"/>
    </xf>
    <xf numFmtId="0" fontId="0" fillId="0" borderId="0" xfId="0" applyAlignment="1">
      <alignment vertical="center"/>
    </xf>
    <xf numFmtId="0" fontId="36" fillId="0" borderId="0" xfId="0" applyFont="1" applyAlignment="1">
      <alignment vertical="center"/>
    </xf>
    <xf numFmtId="0" fontId="46" fillId="0" borderId="0" xfId="0" applyFont="1" applyAlignment="1">
      <alignment horizontal="center" vertical="center"/>
    </xf>
    <xf numFmtId="0" fontId="11" fillId="0" borderId="0" xfId="0" applyFont="1" applyAlignment="1">
      <alignment horizontal="left"/>
    </xf>
    <xf numFmtId="0" fontId="12" fillId="0" borderId="0" xfId="0" applyFont="1" applyAlignment="1">
      <alignment horizontal="center"/>
    </xf>
    <xf numFmtId="165" fontId="35" fillId="0" borderId="0" xfId="1" applyNumberFormat="1" applyFont="1" applyFill="1" applyBorder="1" applyAlignment="1">
      <alignment horizontal="left" vertical="center"/>
    </xf>
    <xf numFmtId="165" fontId="36" fillId="0" borderId="0" xfId="1" applyNumberFormat="1" applyFont="1" applyFill="1" applyBorder="1" applyAlignment="1">
      <alignment horizontal="left" vertical="center"/>
    </xf>
    <xf numFmtId="165" fontId="36" fillId="0" borderId="0" xfId="1" applyNumberFormat="1" applyFont="1" applyFill="1" applyBorder="1" applyAlignment="1">
      <alignment horizontal="center" vertical="center"/>
    </xf>
    <xf numFmtId="165" fontId="35" fillId="0" borderId="0" xfId="1" applyNumberFormat="1" applyFont="1" applyFill="1" applyBorder="1" applyAlignment="1">
      <alignment horizontal="center" vertical="center"/>
    </xf>
    <xf numFmtId="165" fontId="35" fillId="0" borderId="0" xfId="1" applyNumberFormat="1" applyFont="1" applyFill="1" applyBorder="1" applyAlignment="1">
      <alignment horizontal="right" vertical="center"/>
    </xf>
    <xf numFmtId="165" fontId="35" fillId="0" borderId="0" xfId="1" applyNumberFormat="1" applyFont="1" applyFill="1" applyBorder="1" applyAlignment="1">
      <alignment horizontal="left" vertical="center" wrapText="1"/>
    </xf>
    <xf numFmtId="165" fontId="38" fillId="0" borderId="0" xfId="1" applyNumberFormat="1" applyFont="1" applyFill="1" applyBorder="1" applyAlignment="1">
      <alignment horizontal="center" vertical="center"/>
    </xf>
    <xf numFmtId="165" fontId="37" fillId="0" borderId="0" xfId="1" applyNumberFormat="1" applyFont="1" applyFill="1" applyBorder="1" applyAlignment="1">
      <alignment horizontal="center" vertical="center"/>
    </xf>
    <xf numFmtId="165" fontId="37" fillId="0" borderId="0" xfId="1" applyNumberFormat="1" applyFont="1" applyFill="1" applyBorder="1" applyAlignment="1">
      <alignment horizontal="left" vertical="center"/>
    </xf>
    <xf numFmtId="165" fontId="36" fillId="0" borderId="0" xfId="1" applyNumberFormat="1" applyFont="1" applyFill="1" applyBorder="1" applyAlignment="1">
      <alignment horizontal="left" vertical="center" wrapText="1"/>
    </xf>
    <xf numFmtId="43" fontId="35" fillId="0" borderId="0" xfId="1" applyFont="1" applyFill="1" applyBorder="1" applyAlignment="1">
      <alignment horizontal="center" vertical="center"/>
    </xf>
    <xf numFmtId="165" fontId="36" fillId="0" borderId="0" xfId="1" applyNumberFormat="1" applyFont="1" applyFill="1" applyBorder="1" applyAlignment="1">
      <alignment vertical="center" wrapText="1"/>
    </xf>
    <xf numFmtId="165" fontId="41" fillId="0" borderId="0" xfId="1" applyNumberFormat="1" applyFont="1" applyFill="1" applyBorder="1" applyAlignment="1">
      <alignment horizontal="center" vertical="center"/>
    </xf>
    <xf numFmtId="165" fontId="40" fillId="0" borderId="0" xfId="1" applyNumberFormat="1" applyFont="1" applyFill="1" applyBorder="1" applyAlignment="1">
      <alignment horizontal="center" vertical="center"/>
    </xf>
    <xf numFmtId="0" fontId="35" fillId="0" borderId="0" xfId="1" applyNumberFormat="1" applyFont="1" applyFill="1" applyBorder="1" applyAlignment="1">
      <alignment horizontal="center" vertical="center"/>
    </xf>
    <xf numFmtId="0" fontId="27" fillId="0" borderId="21" xfId="1" applyNumberFormat="1" applyFont="1" applyBorder="1" applyAlignment="1">
      <alignment horizontal="center" vertical="center"/>
    </xf>
    <xf numFmtId="0" fontId="27" fillId="0" borderId="33" xfId="1" applyNumberFormat="1" applyFont="1" applyBorder="1" applyAlignment="1">
      <alignment horizontal="center" vertical="center"/>
    </xf>
    <xf numFmtId="0" fontId="27" fillId="0" borderId="18" xfId="1" applyNumberFormat="1" applyFont="1" applyBorder="1" applyAlignment="1">
      <alignment horizontal="center" vertical="center"/>
    </xf>
    <xf numFmtId="0" fontId="27" fillId="0" borderId="9" xfId="1" applyNumberFormat="1" applyFont="1" applyBorder="1" applyAlignment="1">
      <alignment horizontal="center"/>
    </xf>
    <xf numFmtId="0" fontId="27" fillId="0" borderId="10" xfId="1" applyNumberFormat="1" applyFont="1" applyBorder="1" applyAlignment="1">
      <alignment horizontal="center"/>
    </xf>
    <xf numFmtId="0" fontId="27" fillId="0" borderId="62" xfId="1" applyNumberFormat="1" applyFont="1" applyBorder="1" applyAlignment="1">
      <alignment horizontal="center"/>
    </xf>
    <xf numFmtId="0" fontId="27" fillId="0" borderId="13" xfId="1" applyNumberFormat="1" applyFont="1" applyBorder="1" applyAlignment="1">
      <alignment horizontal="center"/>
    </xf>
    <xf numFmtId="0" fontId="27" fillId="0" borderId="14" xfId="1" applyNumberFormat="1" applyFont="1" applyBorder="1" applyAlignment="1">
      <alignment horizontal="center"/>
    </xf>
    <xf numFmtId="0" fontId="27" fillId="0" borderId="9" xfId="1" applyNumberFormat="1" applyFont="1" applyBorder="1" applyAlignment="1">
      <alignment horizontal="center" vertical="center"/>
    </xf>
    <xf numFmtId="0" fontId="27" fillId="0" borderId="10" xfId="1" applyNumberFormat="1" applyFont="1" applyBorder="1" applyAlignment="1">
      <alignment horizontal="center" vertical="center"/>
    </xf>
    <xf numFmtId="0" fontId="27" fillId="0" borderId="11" xfId="1" applyNumberFormat="1" applyFont="1" applyBorder="1" applyAlignment="1">
      <alignment horizontal="center" vertical="center"/>
    </xf>
    <xf numFmtId="0" fontId="27" fillId="0" borderId="72" xfId="1" applyNumberFormat="1" applyFont="1" applyBorder="1" applyAlignment="1">
      <alignment horizontal="center" vertical="center"/>
    </xf>
    <xf numFmtId="0" fontId="27" fillId="0" borderId="1"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3" xfId="1" applyNumberFormat="1" applyFont="1" applyBorder="1" applyAlignment="1">
      <alignment horizontal="center" vertical="center"/>
    </xf>
    <xf numFmtId="0" fontId="27" fillId="0" borderId="14" xfId="1" applyNumberFormat="1" applyFont="1" applyBorder="1" applyAlignment="1">
      <alignment horizontal="center" vertical="center"/>
    </xf>
    <xf numFmtId="165" fontId="28" fillId="0" borderId="9" xfId="1" applyNumberFormat="1" applyFont="1" applyBorder="1" applyAlignment="1">
      <alignment horizontal="center"/>
    </xf>
    <xf numFmtId="165" fontId="28" fillId="0" borderId="10" xfId="1" applyNumberFormat="1" applyFont="1" applyBorder="1" applyAlignment="1">
      <alignment horizontal="center"/>
    </xf>
    <xf numFmtId="165" fontId="28" fillId="0" borderId="11" xfId="1" applyNumberFormat="1" applyFont="1" applyBorder="1" applyAlignment="1">
      <alignment horizontal="center"/>
    </xf>
    <xf numFmtId="165" fontId="27" fillId="0" borderId="61" xfId="1" applyNumberFormat="1" applyFont="1" applyBorder="1" applyAlignment="1">
      <alignment horizontal="center"/>
    </xf>
    <xf numFmtId="165" fontId="27" fillId="0" borderId="69" xfId="1" applyNumberFormat="1" applyFont="1" applyBorder="1" applyAlignment="1">
      <alignment horizontal="center"/>
    </xf>
    <xf numFmtId="165" fontId="28" fillId="0" borderId="61" xfId="1" applyNumberFormat="1" applyFont="1" applyBorder="1" applyAlignment="1">
      <alignment horizontal="center"/>
    </xf>
    <xf numFmtId="165" fontId="28" fillId="0" borderId="35" xfId="1" applyNumberFormat="1" applyFont="1" applyBorder="1" applyAlignment="1">
      <alignment horizontal="center"/>
    </xf>
    <xf numFmtId="165" fontId="28" fillId="0" borderId="32" xfId="1" applyNumberFormat="1" applyFont="1" applyBorder="1" applyAlignment="1">
      <alignment horizontal="center"/>
    </xf>
    <xf numFmtId="165" fontId="27" fillId="0" borderId="9" xfId="1" applyNumberFormat="1" applyFont="1" applyBorder="1" applyAlignment="1">
      <alignment horizontal="center"/>
    </xf>
    <xf numFmtId="165" fontId="27" fillId="0" borderId="10" xfId="1" applyNumberFormat="1" applyFont="1" applyBorder="1" applyAlignment="1">
      <alignment horizontal="center"/>
    </xf>
    <xf numFmtId="165" fontId="27" fillId="0" borderId="11" xfId="1" applyNumberFormat="1" applyFont="1" applyBorder="1" applyAlignment="1">
      <alignment horizontal="center"/>
    </xf>
    <xf numFmtId="165" fontId="27" fillId="0" borderId="9" xfId="1" applyNumberFormat="1" applyFont="1" applyBorder="1" applyAlignment="1">
      <alignment horizontal="left"/>
    </xf>
    <xf numFmtId="165" fontId="27" fillId="0" borderId="10" xfId="1" applyNumberFormat="1" applyFont="1" applyBorder="1" applyAlignment="1">
      <alignment horizontal="left"/>
    </xf>
    <xf numFmtId="165" fontId="27" fillId="0" borderId="11" xfId="1" applyNumberFormat="1" applyFont="1" applyBorder="1" applyAlignment="1">
      <alignment horizontal="left"/>
    </xf>
    <xf numFmtId="165" fontId="27" fillId="0" borderId="44" xfId="1" applyNumberFormat="1" applyFont="1" applyBorder="1" applyAlignment="1">
      <alignment horizontal="center" vertical="center" wrapText="1"/>
    </xf>
    <xf numFmtId="165" fontId="27" fillId="0" borderId="45" xfId="1" applyNumberFormat="1" applyFont="1" applyBorder="1" applyAlignment="1">
      <alignment horizontal="center" vertical="center"/>
    </xf>
    <xf numFmtId="165" fontId="27" fillId="0" borderId="44" xfId="1" applyNumberFormat="1" applyFont="1" applyBorder="1" applyAlignment="1">
      <alignment horizontal="left" vertical="center"/>
    </xf>
    <xf numFmtId="165" fontId="27" fillId="0" borderId="45" xfId="1" applyNumberFormat="1"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xf numFmtId="0" fontId="19" fillId="0" borderId="44" xfId="0" applyFont="1" applyBorder="1" applyAlignment="1">
      <alignment horizontal="left" vertical="center"/>
    </xf>
    <xf numFmtId="0" fontId="19" fillId="0" borderId="46"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42"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62" xfId="0" applyFont="1" applyBorder="1" applyAlignment="1">
      <alignment horizontal="center"/>
    </xf>
    <xf numFmtId="0" fontId="3" fillId="0" borderId="60" xfId="0" applyFont="1" applyBorder="1" applyAlignment="1">
      <alignment horizontal="left" wrapText="1"/>
    </xf>
    <xf numFmtId="0" fontId="3" fillId="0" borderId="31" xfId="0" applyFont="1" applyBorder="1" applyAlignment="1">
      <alignment horizontal="lef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35" xfId="0" applyFont="1" applyBorder="1" applyAlignment="1">
      <alignment horizontal="center"/>
    </xf>
    <xf numFmtId="0" fontId="3" fillId="0" borderId="32" xfId="0" applyFont="1" applyBorder="1" applyAlignment="1">
      <alignment horizontal="center"/>
    </xf>
    <xf numFmtId="0" fontId="19" fillId="0" borderId="44" xfId="0" applyFont="1" applyBorder="1" applyAlignment="1">
      <alignment horizontal="left" vertical="center" wrapText="1"/>
    </xf>
    <xf numFmtId="0" fontId="19" fillId="0" borderId="46" xfId="0" applyFont="1" applyBorder="1" applyAlignment="1">
      <alignment horizontal="left" vertical="center" wrapText="1"/>
    </xf>
    <xf numFmtId="0" fontId="19" fillId="0" borderId="12" xfId="0" applyFont="1" applyBorder="1" applyAlignment="1">
      <alignment horizontal="center" vertical="center"/>
    </xf>
    <xf numFmtId="0" fontId="19" fillId="0" borderId="61" xfId="0" applyFont="1" applyBorder="1" applyAlignment="1">
      <alignment horizontal="center" vertical="center"/>
    </xf>
    <xf numFmtId="0" fontId="3" fillId="0" borderId="61" xfId="0" applyFont="1" applyBorder="1" applyAlignment="1">
      <alignment horizontal="left"/>
    </xf>
    <xf numFmtId="0" fontId="3" fillId="0" borderId="35" xfId="0" applyFont="1" applyBorder="1" applyAlignment="1">
      <alignment horizontal="left"/>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19" fillId="0" borderId="61" xfId="0" applyFont="1" applyBorder="1" applyAlignment="1">
      <alignment horizontal="left" vertical="center"/>
    </xf>
    <xf numFmtId="0" fontId="19" fillId="0" borderId="44" xfId="0" applyFont="1" applyBorder="1" applyAlignment="1">
      <alignment horizontal="center" vertical="center"/>
    </xf>
    <xf numFmtId="0" fontId="19" fillId="0" borderId="46" xfId="0" applyFont="1" applyBorder="1" applyAlignment="1">
      <alignment horizontal="center" vertical="center"/>
    </xf>
    <xf numFmtId="165" fontId="35" fillId="0" borderId="0" xfId="1" quotePrefix="1" applyNumberFormat="1" applyFont="1" applyFill="1" applyBorder="1" applyAlignment="1">
      <alignment horizontal="center" vertical="center"/>
    </xf>
    <xf numFmtId="165" fontId="27" fillId="2" borderId="0" xfId="1" applyNumberFormat="1" applyFont="1" applyFill="1" applyBorder="1" applyAlignment="1">
      <alignment horizontal="center"/>
    </xf>
    <xf numFmtId="165" fontId="30" fillId="2" borderId="0" xfId="1" applyNumberFormat="1" applyFont="1" applyFill="1" applyBorder="1" applyAlignment="1">
      <alignment horizontal="left" vertical="center"/>
    </xf>
    <xf numFmtId="165" fontId="27" fillId="2" borderId="0" xfId="1" applyNumberFormat="1" applyFont="1" applyFill="1" applyBorder="1" applyAlignment="1">
      <alignment horizontal="left"/>
    </xf>
    <xf numFmtId="165" fontId="27" fillId="2" borderId="0" xfId="1" applyNumberFormat="1" applyFont="1" applyFill="1" applyBorder="1" applyAlignment="1">
      <alignment horizontal="left" vertical="center"/>
    </xf>
    <xf numFmtId="165" fontId="27" fillId="2" borderId="44" xfId="1" applyNumberFormat="1" applyFont="1" applyFill="1" applyBorder="1" applyAlignment="1">
      <alignment horizontal="center" vertical="center" wrapText="1"/>
    </xf>
    <xf numFmtId="165" fontId="27" fillId="2" borderId="46" xfId="1" applyNumberFormat="1" applyFont="1" applyFill="1" applyBorder="1" applyAlignment="1">
      <alignment horizontal="center" vertical="center"/>
    </xf>
    <xf numFmtId="165" fontId="27" fillId="2" borderId="44" xfId="1" applyNumberFormat="1" applyFont="1" applyFill="1" applyBorder="1" applyAlignment="1">
      <alignment horizontal="left" vertical="center"/>
    </xf>
    <xf numFmtId="165" fontId="27" fillId="2" borderId="46" xfId="1" applyNumberFormat="1" applyFont="1" applyFill="1" applyBorder="1" applyAlignment="1">
      <alignment horizontal="left" vertical="center"/>
    </xf>
    <xf numFmtId="165" fontId="27" fillId="2" borderId="9" xfId="1" applyNumberFormat="1" applyFont="1" applyFill="1" applyBorder="1" applyAlignment="1">
      <alignment horizontal="center" vertical="center"/>
    </xf>
    <xf numFmtId="165" fontId="27" fillId="2" borderId="10" xfId="1" applyNumberFormat="1" applyFont="1" applyFill="1" applyBorder="1" applyAlignment="1">
      <alignment horizontal="center" vertical="center"/>
    </xf>
    <xf numFmtId="165" fontId="27" fillId="2" borderId="11" xfId="1" applyNumberFormat="1" applyFont="1" applyFill="1" applyBorder="1" applyAlignment="1">
      <alignment horizontal="center" vertical="center"/>
    </xf>
    <xf numFmtId="165" fontId="27" fillId="2" borderId="9" xfId="1" applyNumberFormat="1" applyFont="1" applyFill="1" applyBorder="1" applyAlignment="1">
      <alignment horizontal="center"/>
    </xf>
    <xf numFmtId="165" fontId="27" fillId="2" borderId="10" xfId="1" applyNumberFormat="1" applyFont="1" applyFill="1" applyBorder="1" applyAlignment="1">
      <alignment horizontal="center"/>
    </xf>
    <xf numFmtId="165" fontId="27" fillId="2" borderId="11" xfId="1" applyNumberFormat="1" applyFont="1" applyFill="1" applyBorder="1" applyAlignment="1">
      <alignment horizontal="center"/>
    </xf>
    <xf numFmtId="165" fontId="27" fillId="2" borderId="9" xfId="1" applyNumberFormat="1" applyFont="1" applyFill="1" applyBorder="1" applyAlignment="1">
      <alignment horizontal="left"/>
    </xf>
    <xf numFmtId="165" fontId="27" fillId="2" borderId="10" xfId="1" applyNumberFormat="1" applyFont="1" applyFill="1" applyBorder="1" applyAlignment="1">
      <alignment horizontal="left"/>
    </xf>
    <xf numFmtId="165" fontId="27" fillId="2" borderId="11" xfId="1" applyNumberFormat="1" applyFont="1" applyFill="1" applyBorder="1" applyAlignment="1">
      <alignment horizontal="left"/>
    </xf>
    <xf numFmtId="165" fontId="28" fillId="2" borderId="12" xfId="1" applyNumberFormat="1" applyFont="1" applyFill="1" applyBorder="1" applyAlignment="1">
      <alignment horizontal="center" vertical="center"/>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0" fontId="35" fillId="0" borderId="0" xfId="1" applyNumberFormat="1" applyFont="1" applyFill="1" applyBorder="1" applyAlignment="1">
      <alignment horizontal="center" vertical="center" wrapText="1"/>
    </xf>
    <xf numFmtId="165" fontId="43" fillId="0" borderId="0" xfId="1" applyNumberFormat="1" applyFont="1" applyFill="1" applyBorder="1" applyAlignment="1">
      <alignment horizontal="center" vertical="center"/>
    </xf>
    <xf numFmtId="165" fontId="42" fillId="0" borderId="0" xfId="1" applyNumberFormat="1" applyFont="1" applyFill="1" applyBorder="1" applyAlignment="1">
      <alignment horizontal="center" vertical="center"/>
    </xf>
    <xf numFmtId="165" fontId="42" fillId="0" borderId="0" xfId="1" applyNumberFormat="1" applyFont="1" applyFill="1" applyBorder="1" applyAlignment="1">
      <alignment horizontal="left" vertical="center"/>
    </xf>
    <xf numFmtId="0" fontId="14" fillId="2" borderId="9" xfId="2" applyFont="1" applyFill="1" applyBorder="1" applyAlignment="1">
      <alignment horizontal="center"/>
    </xf>
    <xf numFmtId="0" fontId="14" fillId="2" borderId="10" xfId="2" applyFont="1" applyFill="1" applyBorder="1" applyAlignment="1">
      <alignment horizontal="center"/>
    </xf>
    <xf numFmtId="0" fontId="14" fillId="2" borderId="35" xfId="2" applyFont="1" applyFill="1" applyBorder="1" applyAlignment="1">
      <alignment horizontal="center"/>
    </xf>
    <xf numFmtId="0" fontId="14" fillId="2" borderId="32" xfId="2" applyFont="1" applyFill="1" applyBorder="1" applyAlignment="1">
      <alignment horizont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9" xfId="0" applyFont="1" applyFill="1" applyBorder="1" applyAlignment="1">
      <alignment horizontal="left"/>
    </xf>
    <xf numFmtId="0" fontId="9" fillId="2" borderId="10" xfId="0" applyFont="1" applyFill="1" applyBorder="1" applyAlignment="1">
      <alignment horizontal="left"/>
    </xf>
    <xf numFmtId="0" fontId="9" fillId="2" borderId="11" xfId="0" applyFont="1" applyFill="1" applyBorder="1" applyAlignment="1">
      <alignment horizontal="left"/>
    </xf>
    <xf numFmtId="0" fontId="14" fillId="2" borderId="9"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1" fillId="2" borderId="9" xfId="2" applyFont="1" applyFill="1" applyBorder="1" applyAlignment="1">
      <alignment horizontal="center"/>
    </xf>
    <xf numFmtId="0" fontId="11" fillId="2" borderId="10" xfId="2" applyFont="1" applyFill="1" applyBorder="1" applyAlignment="1">
      <alignment horizontal="center"/>
    </xf>
    <xf numFmtId="0" fontId="11" fillId="2" borderId="62" xfId="2" applyFont="1" applyFill="1" applyBorder="1" applyAlignment="1">
      <alignment horizontal="center"/>
    </xf>
    <xf numFmtId="0" fontId="14" fillId="2" borderId="13" xfId="2" applyFont="1" applyFill="1" applyBorder="1" applyAlignment="1">
      <alignment horizontal="center" vertical="center"/>
    </xf>
    <xf numFmtId="0" fontId="11" fillId="0" borderId="13" xfId="0" applyFont="1" applyBorder="1" applyAlignment="1">
      <alignment horizontal="left"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9" fillId="0" borderId="9"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1" fillId="0" borderId="61" xfId="0" applyFont="1" applyBorder="1" applyAlignment="1">
      <alignment horizontal="center"/>
    </xf>
    <xf numFmtId="0" fontId="11" fillId="0" borderId="32" xfId="0" applyFont="1" applyBorder="1" applyAlignment="1">
      <alignment horizontal="center"/>
    </xf>
    <xf numFmtId="0" fontId="12" fillId="0" borderId="35" xfId="0" applyFont="1" applyBorder="1" applyAlignment="1">
      <alignment horizontal="center"/>
    </xf>
    <xf numFmtId="0" fontId="12" fillId="0" borderId="32" xfId="0" applyFont="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vertical="center"/>
    </xf>
    <xf numFmtId="0" fontId="11" fillId="2" borderId="62" xfId="0" applyFont="1" applyFill="1" applyBorder="1" applyAlignment="1">
      <alignment horizontal="left" vertical="center"/>
    </xf>
    <xf numFmtId="0" fontId="7" fillId="2" borderId="61" xfId="0" applyFont="1" applyFill="1" applyBorder="1" applyAlignment="1">
      <alignment horizontal="left" vertical="center"/>
    </xf>
    <xf numFmtId="0" fontId="7" fillId="2" borderId="32"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54" xfId="0" applyFont="1" applyFill="1" applyBorder="1" applyAlignment="1">
      <alignment horizontal="left" vertical="center"/>
    </xf>
    <xf numFmtId="0" fontId="7" fillId="2" borderId="52" xfId="0" applyFont="1" applyFill="1" applyBorder="1" applyAlignment="1">
      <alignment horizontal="left" vertic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51" xfId="0" applyFont="1" applyFill="1" applyBorder="1" applyAlignment="1">
      <alignment horizontal="left"/>
    </xf>
    <xf numFmtId="0" fontId="7" fillId="2" borderId="38" xfId="0" applyFont="1" applyFill="1" applyBorder="1" applyAlignment="1">
      <alignment horizontal="left"/>
    </xf>
    <xf numFmtId="0" fontId="7" fillId="2" borderId="60" xfId="0" applyFont="1" applyFill="1" applyBorder="1" applyAlignment="1">
      <alignment horizontal="left"/>
    </xf>
    <xf numFmtId="0" fontId="7" fillId="2" borderId="53" xfId="0" applyFont="1" applyFill="1" applyBorder="1" applyAlignment="1">
      <alignment horizontal="left"/>
    </xf>
    <xf numFmtId="0" fontId="7" fillId="2" borderId="9" xfId="0" applyFont="1" applyFill="1" applyBorder="1" applyAlignment="1">
      <alignment horizontal="left"/>
    </xf>
    <xf numFmtId="0" fontId="7" fillId="2" borderId="62" xfId="0" applyFont="1" applyFill="1" applyBorder="1" applyAlignment="1">
      <alignment horizontal="left"/>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7" fillId="0" borderId="1" xfId="1" applyNumberFormat="1" applyFont="1" applyBorder="1" applyAlignment="1">
      <alignment horizontal="left"/>
    </xf>
    <xf numFmtId="0" fontId="21" fillId="0" borderId="1" xfId="0" applyFont="1" applyBorder="1" applyAlignment="1">
      <alignment horizontal="center"/>
    </xf>
    <xf numFmtId="0" fontId="12" fillId="2" borderId="9" xfId="2" applyFont="1" applyFill="1" applyBorder="1" applyAlignment="1">
      <alignment horizontal="center"/>
    </xf>
    <xf numFmtId="0" fontId="12" fillId="2" borderId="10" xfId="2" applyFont="1" applyFill="1" applyBorder="1" applyAlignment="1">
      <alignment horizontal="center"/>
    </xf>
    <xf numFmtId="0" fontId="12" fillId="2" borderId="11" xfId="2" applyFont="1" applyFill="1" applyBorder="1" applyAlignment="1">
      <alignment horizontal="center"/>
    </xf>
    <xf numFmtId="0" fontId="11" fillId="2" borderId="61" xfId="0" applyFont="1" applyFill="1" applyBorder="1" applyAlignment="1">
      <alignment horizontal="left"/>
    </xf>
    <xf numFmtId="0" fontId="11" fillId="2" borderId="35" xfId="0" applyFont="1" applyFill="1" applyBorder="1" applyAlignment="1">
      <alignment horizontal="left"/>
    </xf>
    <xf numFmtId="0" fontId="12" fillId="2" borderId="35" xfId="0" applyFont="1" applyFill="1" applyBorder="1" applyAlignment="1">
      <alignment horizontal="center"/>
    </xf>
    <xf numFmtId="0" fontId="12" fillId="2" borderId="32" xfId="0" applyFont="1" applyFill="1" applyBorder="1" applyAlignment="1">
      <alignment horizontal="center"/>
    </xf>
    <xf numFmtId="165" fontId="27" fillId="2" borderId="9" xfId="1" applyNumberFormat="1" applyFont="1" applyFill="1" applyBorder="1" applyAlignment="1">
      <alignment horizontal="left" vertical="center"/>
    </xf>
    <xf numFmtId="165" fontId="27" fillId="2" borderId="10" xfId="1" applyNumberFormat="1" applyFont="1" applyFill="1" applyBorder="1" applyAlignment="1">
      <alignment horizontal="left" vertical="center"/>
    </xf>
    <xf numFmtId="165" fontId="27" fillId="2" borderId="11" xfId="1" applyNumberFormat="1" applyFont="1" applyFill="1" applyBorder="1" applyAlignment="1">
      <alignment horizontal="left" vertical="center"/>
    </xf>
    <xf numFmtId="165" fontId="28" fillId="2" borderId="9" xfId="1" applyNumberFormat="1" applyFont="1" applyFill="1" applyBorder="1" applyAlignment="1">
      <alignment horizontal="center"/>
    </xf>
    <xf numFmtId="165" fontId="28" fillId="2" borderId="10" xfId="1" applyNumberFormat="1" applyFont="1" applyFill="1" applyBorder="1" applyAlignment="1">
      <alignment horizontal="center"/>
    </xf>
    <xf numFmtId="165" fontId="28" fillId="2" borderId="11" xfId="1" applyNumberFormat="1" applyFont="1" applyFill="1" applyBorder="1" applyAlignment="1">
      <alignment horizontal="center"/>
    </xf>
    <xf numFmtId="165" fontId="27" fillId="2" borderId="60" xfId="1" applyNumberFormat="1" applyFont="1" applyFill="1" applyBorder="1" applyAlignment="1">
      <alignment horizontal="center"/>
    </xf>
    <xf numFmtId="165" fontId="28" fillId="2" borderId="35" xfId="1" applyNumberFormat="1" applyFont="1" applyFill="1" applyBorder="1" applyAlignment="1">
      <alignment horizontal="center"/>
    </xf>
    <xf numFmtId="165" fontId="28" fillId="2" borderId="32" xfId="1" applyNumberFormat="1" applyFont="1" applyFill="1" applyBorder="1" applyAlignment="1">
      <alignment horizontal="center"/>
    </xf>
    <xf numFmtId="0" fontId="15" fillId="2" borderId="6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4" fillId="2" borderId="11" xfId="2" applyFont="1" applyFill="1" applyBorder="1" applyAlignment="1">
      <alignment horizontal="center"/>
    </xf>
    <xf numFmtId="0" fontId="14" fillId="2" borderId="61" xfId="2" applyFont="1" applyFill="1" applyBorder="1" applyAlignment="1">
      <alignment horizontal="center"/>
    </xf>
    <xf numFmtId="0" fontId="9" fillId="2" borderId="60" xfId="0" applyFont="1" applyFill="1" applyBorder="1" applyAlignment="1">
      <alignment horizontal="left"/>
    </xf>
    <xf numFmtId="0" fontId="9" fillId="2" borderId="31" xfId="0" applyFont="1" applyFill="1"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32" xfId="0"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35" xfId="0" applyFont="1" applyFill="1" applyBorder="1" applyAlignment="1">
      <alignment horizontal="center"/>
    </xf>
    <xf numFmtId="0" fontId="1" fillId="2" borderId="32" xfId="0" applyFont="1" applyFill="1" applyBorder="1" applyAlignment="1">
      <alignment horizontal="center"/>
    </xf>
    <xf numFmtId="0" fontId="0" fillId="2" borderId="11" xfId="0" applyFill="1" applyBorder="1" applyAlignment="1">
      <alignment horizont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 fillId="2" borderId="9" xfId="0" applyFont="1" applyFill="1" applyBorder="1" applyAlignment="1">
      <alignment horizontal="left"/>
    </xf>
    <xf numFmtId="0" fontId="1" fillId="2" borderId="11" xfId="0" applyFont="1" applyFill="1" applyBorder="1" applyAlignment="1">
      <alignment horizontal="left"/>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0" xfId="0" applyFont="1" applyBorder="1" applyAlignment="1">
      <alignment horizontal="left"/>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1" xfId="0" applyFont="1" applyBorder="1" applyAlignment="1">
      <alignment horizontal="left"/>
    </xf>
    <xf numFmtId="0" fontId="11" fillId="0" borderId="35" xfId="0" applyFont="1" applyBorder="1" applyAlignment="1">
      <alignment horizontal="left"/>
    </xf>
    <xf numFmtId="0" fontId="11" fillId="0" borderId="69"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6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1" fillId="0" borderId="72" xfId="0" applyFont="1" applyBorder="1" applyAlignment="1">
      <alignment horizontal="left"/>
    </xf>
    <xf numFmtId="0" fontId="11" fillId="0" borderId="27" xfId="0" applyFont="1" applyBorder="1" applyAlignment="1">
      <alignment horizontal="left"/>
    </xf>
    <xf numFmtId="165" fontId="27" fillId="2" borderId="60" xfId="1" applyNumberFormat="1" applyFont="1" applyFill="1" applyBorder="1" applyAlignment="1">
      <alignment horizontal="left"/>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096DCCB6-97B9-4D5B-9C50-58E21EBA4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244475</xdr:colOff>
      <xdr:row>40</xdr:row>
      <xdr:rowOff>60960</xdr:rowOff>
    </xdr:to>
    <xdr:pic>
      <xdr:nvPicPr>
        <xdr:cNvPr id="2" name="Picture 1">
          <a:extLst>
            <a:ext uri="{FF2B5EF4-FFF2-40B4-BE49-F238E27FC236}">
              <a16:creationId xmlns:a16="http://schemas.microsoft.com/office/drawing/2014/main" id="{E1356DE8-789B-C797-546B-5ED8705BB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30875" cy="768096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385445</xdr:colOff>
      <xdr:row>41</xdr:row>
      <xdr:rowOff>49530</xdr:rowOff>
    </xdr:to>
    <xdr:pic>
      <xdr:nvPicPr>
        <xdr:cNvPr id="14" name="Picture 13">
          <a:extLst>
            <a:ext uri="{FF2B5EF4-FFF2-40B4-BE49-F238E27FC236}">
              <a16:creationId xmlns:a16="http://schemas.microsoft.com/office/drawing/2014/main" id="{FB2B1118-DFE9-D63D-0DF4-23323612B1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81445" cy="814578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344805</xdr:colOff>
      <xdr:row>42</xdr:row>
      <xdr:rowOff>158750</xdr:rowOff>
    </xdr:to>
    <xdr:pic>
      <xdr:nvPicPr>
        <xdr:cNvPr id="3" name="Picture 2">
          <a:extLst>
            <a:ext uri="{FF2B5EF4-FFF2-40B4-BE49-F238E27FC236}">
              <a16:creationId xmlns:a16="http://schemas.microsoft.com/office/drawing/2014/main" id="{70898EE5-A825-7ED6-F39B-7904E73E4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40805" cy="815975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426720</xdr:colOff>
      <xdr:row>42</xdr:row>
      <xdr:rowOff>131445</xdr:rowOff>
    </xdr:to>
    <xdr:pic>
      <xdr:nvPicPr>
        <xdr:cNvPr id="4" name="Picture 3">
          <a:extLst>
            <a:ext uri="{FF2B5EF4-FFF2-40B4-BE49-F238E27FC236}">
              <a16:creationId xmlns:a16="http://schemas.microsoft.com/office/drawing/2014/main" id="{AC2A6DA9-14D7-C13D-F810-BF2586BB1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22720" cy="813244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290195</xdr:colOff>
      <xdr:row>42</xdr:row>
      <xdr:rowOff>33655</xdr:rowOff>
    </xdr:to>
    <xdr:pic>
      <xdr:nvPicPr>
        <xdr:cNvPr id="3" name="Picture 2">
          <a:extLst>
            <a:ext uri="{FF2B5EF4-FFF2-40B4-BE49-F238E27FC236}">
              <a16:creationId xmlns:a16="http://schemas.microsoft.com/office/drawing/2014/main" id="{1B36F97A-A35D-E977-1BB1-1C0E394EA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386195" cy="803465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19685</xdr:colOff>
      <xdr:row>41</xdr:row>
      <xdr:rowOff>170815</xdr:rowOff>
    </xdr:to>
    <xdr:pic>
      <xdr:nvPicPr>
        <xdr:cNvPr id="3" name="Picture 2">
          <a:extLst>
            <a:ext uri="{FF2B5EF4-FFF2-40B4-BE49-F238E27FC236}">
              <a16:creationId xmlns:a16="http://schemas.microsoft.com/office/drawing/2014/main" id="{7F48C9C5-CF02-E32A-DB9B-82B7B086D56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115685" cy="798131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244475</xdr:colOff>
      <xdr:row>41</xdr:row>
      <xdr:rowOff>184785</xdr:rowOff>
    </xdr:to>
    <xdr:pic>
      <xdr:nvPicPr>
        <xdr:cNvPr id="2" name="Picture 1">
          <a:extLst>
            <a:ext uri="{FF2B5EF4-FFF2-40B4-BE49-F238E27FC236}">
              <a16:creationId xmlns:a16="http://schemas.microsoft.com/office/drawing/2014/main" id="{ED5FB5AF-B48C-08D1-62FE-0EA31513B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30875" cy="7995285"/>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5.7109375" style="3" customWidth="1"/>
    <col min="6" max="16384" width="19.42578125" style="3"/>
  </cols>
  <sheetData>
    <row r="1" spans="1:6" x14ac:dyDescent="0.25">
      <c r="A1" s="448"/>
      <c r="B1" s="448"/>
      <c r="C1" s="448"/>
      <c r="D1" s="448"/>
      <c r="E1" s="448"/>
      <c r="F1" s="448"/>
    </row>
    <row r="2" spans="1:6" x14ac:dyDescent="0.25">
      <c r="A2" s="448" t="s">
        <v>383</v>
      </c>
      <c r="B2" s="448"/>
      <c r="C2" s="448"/>
      <c r="D2" s="448"/>
      <c r="E2" s="448"/>
      <c r="F2" s="448"/>
    </row>
    <row r="3" spans="1:6" x14ac:dyDescent="0.25">
      <c r="A3" s="448" t="s">
        <v>771</v>
      </c>
      <c r="B3" s="448"/>
      <c r="C3" s="448"/>
      <c r="D3" s="448"/>
      <c r="E3" s="448"/>
      <c r="F3" s="448"/>
    </row>
    <row r="4" spans="1:6" x14ac:dyDescent="0.25">
      <c r="A4" s="448"/>
      <c r="B4" s="448"/>
      <c r="C4" s="448"/>
      <c r="D4" s="448"/>
      <c r="E4" s="448"/>
      <c r="F4" s="448"/>
    </row>
    <row r="5" spans="1:6" ht="31.5" x14ac:dyDescent="0.25">
      <c r="A5" s="448"/>
      <c r="B5" s="448"/>
      <c r="C5" s="448"/>
      <c r="D5" s="5" t="s">
        <v>323</v>
      </c>
      <c r="E5" s="4" t="s">
        <v>762</v>
      </c>
      <c r="F5" s="4"/>
    </row>
    <row r="6" spans="1:6" x14ac:dyDescent="0.25">
      <c r="A6" s="447" t="s">
        <v>358</v>
      </c>
      <c r="B6" s="447"/>
      <c r="C6" s="447"/>
      <c r="D6" s="5"/>
      <c r="E6" s="6"/>
      <c r="F6" s="6"/>
    </row>
    <row r="7" spans="1:6" x14ac:dyDescent="0.25">
      <c r="B7" s="447" t="s">
        <v>386</v>
      </c>
      <c r="C7" s="447"/>
      <c r="D7" s="5"/>
    </row>
    <row r="8" spans="1:6" x14ac:dyDescent="0.25">
      <c r="C8" s="3" t="s">
        <v>3</v>
      </c>
      <c r="D8" s="9">
        <v>1</v>
      </c>
      <c r="E8" s="11"/>
      <c r="F8" s="11"/>
    </row>
    <row r="9" spans="1:6" x14ac:dyDescent="0.25">
      <c r="C9" s="3" t="s">
        <v>387</v>
      </c>
      <c r="D9" s="9">
        <v>2</v>
      </c>
      <c r="E9" s="11"/>
      <c r="F9" s="11"/>
    </row>
    <row r="10" spans="1:6" x14ac:dyDescent="0.25">
      <c r="C10" s="3" t="s">
        <v>388</v>
      </c>
      <c r="D10" s="9">
        <v>3</v>
      </c>
      <c r="E10" s="11"/>
      <c r="F10" s="11"/>
    </row>
    <row r="11" spans="1:6" x14ac:dyDescent="0.25">
      <c r="C11" s="3" t="s">
        <v>389</v>
      </c>
      <c r="D11" s="9">
        <v>4</v>
      </c>
      <c r="E11" s="11"/>
      <c r="F11" s="11"/>
    </row>
    <row r="12" spans="1:6" x14ac:dyDescent="0.25">
      <c r="C12" s="3" t="s">
        <v>390</v>
      </c>
      <c r="D12" s="9">
        <v>5</v>
      </c>
      <c r="E12" s="11"/>
      <c r="F12" s="11"/>
    </row>
    <row r="13" spans="1:6" x14ac:dyDescent="0.25">
      <c r="D13" s="9"/>
      <c r="E13" s="11"/>
      <c r="F13" s="11"/>
    </row>
    <row r="14" spans="1:6" x14ac:dyDescent="0.25">
      <c r="B14" s="447" t="s">
        <v>385</v>
      </c>
      <c r="C14" s="447"/>
      <c r="D14" s="10"/>
      <c r="E14" s="11"/>
      <c r="F14" s="11"/>
    </row>
    <row r="15" spans="1:6" x14ac:dyDescent="0.25">
      <c r="C15" s="3" t="s">
        <v>391</v>
      </c>
      <c r="D15" s="9">
        <v>5</v>
      </c>
      <c r="E15" s="11"/>
      <c r="F15" s="11"/>
    </row>
    <row r="16" spans="1:6" x14ac:dyDescent="0.25">
      <c r="C16" s="3" t="s">
        <v>392</v>
      </c>
      <c r="D16" s="9">
        <v>6</v>
      </c>
      <c r="E16" s="11"/>
      <c r="F16" s="11"/>
    </row>
    <row r="17" spans="1:7" x14ac:dyDescent="0.25">
      <c r="C17" s="3" t="s">
        <v>393</v>
      </c>
      <c r="D17" s="9">
        <v>7</v>
      </c>
      <c r="E17" s="11"/>
      <c r="F17" s="11"/>
    </row>
    <row r="18" spans="1:7" x14ac:dyDescent="0.25">
      <c r="D18" s="9"/>
      <c r="E18" s="11"/>
      <c r="F18" s="11"/>
    </row>
    <row r="19" spans="1:7" x14ac:dyDescent="0.25">
      <c r="A19" s="7" t="s">
        <v>394</v>
      </c>
      <c r="D19" s="9"/>
      <c r="E19" s="12">
        <f>SUM(E8:E18)</f>
        <v>0</v>
      </c>
      <c r="F19" s="11"/>
    </row>
    <row r="20" spans="1:7" x14ac:dyDescent="0.25">
      <c r="D20" s="9"/>
      <c r="E20" s="11"/>
      <c r="F20" s="11"/>
    </row>
    <row r="21" spans="1:7" x14ac:dyDescent="0.25">
      <c r="A21" s="447" t="s">
        <v>395</v>
      </c>
      <c r="B21" s="447"/>
      <c r="C21" s="447"/>
      <c r="D21" s="10"/>
      <c r="E21" s="11"/>
      <c r="F21" s="11"/>
    </row>
    <row r="22" spans="1:7" x14ac:dyDescent="0.25">
      <c r="C22" s="3" t="s">
        <v>396</v>
      </c>
      <c r="D22" s="9">
        <v>8</v>
      </c>
      <c r="E22" s="11"/>
      <c r="F22" s="11"/>
    </row>
    <row r="23" spans="1:7" x14ac:dyDescent="0.25">
      <c r="C23" s="3" t="s">
        <v>397</v>
      </c>
      <c r="D23" s="9">
        <v>9</v>
      </c>
      <c r="E23" s="11"/>
      <c r="F23" s="11"/>
    </row>
    <row r="24" spans="1:7" x14ac:dyDescent="0.25">
      <c r="C24" s="3" t="s">
        <v>398</v>
      </c>
      <c r="D24" s="9">
        <v>10</v>
      </c>
      <c r="E24" s="11"/>
      <c r="F24" s="11"/>
    </row>
    <row r="25" spans="1:7" x14ac:dyDescent="0.25">
      <c r="B25" s="7" t="s">
        <v>399</v>
      </c>
      <c r="E25" s="12">
        <f>SUM(E22:E24)</f>
        <v>0</v>
      </c>
      <c r="F25" s="11"/>
      <c r="G25" s="15"/>
    </row>
    <row r="26" spans="1:7" x14ac:dyDescent="0.25">
      <c r="E26" s="11"/>
      <c r="F26" s="11"/>
    </row>
    <row r="27" spans="1:7" ht="31.5" x14ac:dyDescent="0.25">
      <c r="C27" s="8" t="s">
        <v>400</v>
      </c>
      <c r="E27" s="12">
        <f>E19-E25</f>
        <v>0</v>
      </c>
      <c r="F27" s="11"/>
    </row>
    <row r="28" spans="1:7" x14ac:dyDescent="0.25">
      <c r="E28" s="11"/>
      <c r="F28" s="11"/>
    </row>
    <row r="29" spans="1:7" x14ac:dyDescent="0.25">
      <c r="C29" s="3" t="s">
        <v>265</v>
      </c>
      <c r="E29" s="11"/>
      <c r="F29" s="11"/>
    </row>
    <row r="30" spans="1:7" x14ac:dyDescent="0.25">
      <c r="C30" s="3" t="s">
        <v>401</v>
      </c>
      <c r="E30" s="11"/>
      <c r="F30" s="11"/>
    </row>
    <row r="31" spans="1:7" x14ac:dyDescent="0.25">
      <c r="C31" s="3" t="s">
        <v>402</v>
      </c>
      <c r="E31" s="11"/>
      <c r="F31" s="11"/>
    </row>
    <row r="32" spans="1:7" x14ac:dyDescent="0.25">
      <c r="E32" s="11"/>
      <c r="F32" s="11"/>
    </row>
    <row r="33" spans="3:6" x14ac:dyDescent="0.25">
      <c r="C33" s="3" t="s">
        <v>403</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view="pageBreakPreview" zoomScale="60" zoomScaleNormal="100" workbookViewId="0">
      <selection activeCell="A4" sqref="A4:C4"/>
    </sheetView>
  </sheetViews>
  <sheetFormatPr defaultColWidth="9.140625" defaultRowHeight="15.75" x14ac:dyDescent="0.2"/>
  <cols>
    <col min="1" max="1" width="5.5703125" style="358" bestFit="1" customWidth="1"/>
    <col min="2" max="2" width="8.7109375" style="359" bestFit="1" customWidth="1"/>
    <col min="3" max="3" width="255.7109375" style="345" bestFit="1" customWidth="1"/>
    <col min="4" max="16384" width="9.140625" style="345"/>
  </cols>
  <sheetData>
    <row r="1" spans="1:3" ht="16.5" thickBot="1" x14ac:dyDescent="0.35">
      <c r="A1" s="467" t="str">
        <f>'S of C of B&amp;A'!A1:I1</f>
        <v>Ankpa Local Government of Kogi State</v>
      </c>
      <c r="B1" s="468"/>
      <c r="C1" s="469"/>
    </row>
    <row r="2" spans="1:3" ht="16.5" thickBot="1" x14ac:dyDescent="0.35">
      <c r="A2" s="467" t="str">
        <f>'S of C of B&amp;A'!A2:I2</f>
        <v>Financial Statements for the Year Ended 31 December, 2021</v>
      </c>
      <c r="B2" s="468"/>
      <c r="C2" s="468"/>
    </row>
    <row r="3" spans="1:3" ht="16.5" thickBot="1" x14ac:dyDescent="0.35">
      <c r="A3" s="470" t="s">
        <v>542</v>
      </c>
      <c r="B3" s="470"/>
      <c r="C3" s="471"/>
    </row>
    <row r="4" spans="1:3" ht="16.5" thickBot="1" x14ac:dyDescent="0.25">
      <c r="A4" s="472"/>
      <c r="B4" s="473"/>
      <c r="C4" s="474"/>
    </row>
    <row r="5" spans="1:3" x14ac:dyDescent="0.2">
      <c r="A5" s="346">
        <v>1</v>
      </c>
      <c r="B5" s="347"/>
      <c r="C5" s="348" t="s">
        <v>545</v>
      </c>
    </row>
    <row r="6" spans="1:3" ht="28.5" x14ac:dyDescent="0.2">
      <c r="A6" s="349"/>
      <c r="B6" s="350"/>
      <c r="C6" s="351" t="s">
        <v>546</v>
      </c>
    </row>
    <row r="7" spans="1:3" x14ac:dyDescent="0.2">
      <c r="A7" s="349"/>
      <c r="B7" s="350"/>
      <c r="C7" s="352"/>
    </row>
    <row r="8" spans="1:3" x14ac:dyDescent="0.2">
      <c r="A8" s="349">
        <v>2</v>
      </c>
      <c r="B8" s="350"/>
      <c r="C8" s="353" t="s">
        <v>530</v>
      </c>
    </row>
    <row r="9" spans="1:3" ht="30" x14ac:dyDescent="0.2">
      <c r="A9" s="464"/>
      <c r="B9" s="350"/>
      <c r="C9" s="351" t="s">
        <v>810</v>
      </c>
    </row>
    <row r="10" spans="1:3" x14ac:dyDescent="0.2">
      <c r="A10" s="465"/>
      <c r="B10" s="350"/>
      <c r="C10" s="352"/>
    </row>
    <row r="11" spans="1:3" ht="42.75" x14ac:dyDescent="0.2">
      <c r="A11" s="465"/>
      <c r="B11" s="350"/>
      <c r="C11" s="351" t="s">
        <v>547</v>
      </c>
    </row>
    <row r="12" spans="1:3" x14ac:dyDescent="0.2">
      <c r="A12" s="465"/>
      <c r="B12" s="350"/>
      <c r="C12" s="352"/>
    </row>
    <row r="13" spans="1:3" x14ac:dyDescent="0.2">
      <c r="A13" s="465"/>
      <c r="B13" s="350"/>
      <c r="C13" s="351" t="s">
        <v>548</v>
      </c>
    </row>
    <row r="14" spans="1:3" x14ac:dyDescent="0.2">
      <c r="A14" s="465"/>
      <c r="B14" s="350" t="s">
        <v>528</v>
      </c>
      <c r="C14" s="351" t="s">
        <v>654</v>
      </c>
    </row>
    <row r="15" spans="1:3" x14ac:dyDescent="0.2">
      <c r="A15" s="465"/>
      <c r="B15" s="350"/>
      <c r="C15" s="352"/>
    </row>
    <row r="16" spans="1:3" x14ac:dyDescent="0.2">
      <c r="A16" s="465"/>
      <c r="B16" s="350" t="s">
        <v>531</v>
      </c>
      <c r="C16" s="351" t="s">
        <v>655</v>
      </c>
    </row>
    <row r="17" spans="1:3" x14ac:dyDescent="0.2">
      <c r="A17" s="465"/>
      <c r="B17" s="350"/>
      <c r="C17" s="352"/>
    </row>
    <row r="18" spans="1:3" x14ac:dyDescent="0.2">
      <c r="A18" s="465"/>
      <c r="B18" s="350" t="s">
        <v>533</v>
      </c>
      <c r="C18" s="351" t="s">
        <v>656</v>
      </c>
    </row>
    <row r="19" spans="1:3" x14ac:dyDescent="0.2">
      <c r="A19" s="465"/>
      <c r="B19" s="350"/>
      <c r="C19" s="352"/>
    </row>
    <row r="20" spans="1:3" x14ac:dyDescent="0.2">
      <c r="A20" s="465"/>
      <c r="B20" s="350" t="s">
        <v>535</v>
      </c>
      <c r="C20" s="351" t="s">
        <v>657</v>
      </c>
    </row>
    <row r="21" spans="1:3" x14ac:dyDescent="0.2">
      <c r="A21" s="466"/>
      <c r="B21" s="350"/>
      <c r="C21" s="352"/>
    </row>
    <row r="22" spans="1:3" x14ac:dyDescent="0.2">
      <c r="A22" s="349">
        <v>3</v>
      </c>
      <c r="B22" s="350"/>
      <c r="C22" s="353" t="s">
        <v>529</v>
      </c>
    </row>
    <row r="23" spans="1:3" x14ac:dyDescent="0.2">
      <c r="A23" s="464"/>
      <c r="B23" s="350" t="s">
        <v>549</v>
      </c>
      <c r="C23" s="353" t="s">
        <v>550</v>
      </c>
    </row>
    <row r="24" spans="1:3" ht="28.5" x14ac:dyDescent="0.2">
      <c r="A24" s="465"/>
      <c r="B24" s="350"/>
      <c r="C24" s="351" t="s">
        <v>551</v>
      </c>
    </row>
    <row r="25" spans="1:3" ht="28.5" x14ac:dyDescent="0.2">
      <c r="A25" s="465"/>
      <c r="B25" s="350"/>
      <c r="C25" s="351" t="s">
        <v>552</v>
      </c>
    </row>
    <row r="26" spans="1:3" x14ac:dyDescent="0.2">
      <c r="A26" s="465"/>
      <c r="B26" s="350"/>
      <c r="C26" s="352"/>
    </row>
    <row r="27" spans="1:3" x14ac:dyDescent="0.2">
      <c r="A27" s="465"/>
      <c r="B27" s="350" t="s">
        <v>533</v>
      </c>
      <c r="C27" s="353" t="s">
        <v>532</v>
      </c>
    </row>
    <row r="28" spans="1:3" ht="42.75" x14ac:dyDescent="0.2">
      <c r="A28" s="465"/>
      <c r="B28" s="350"/>
      <c r="C28" s="351" t="s">
        <v>553</v>
      </c>
    </row>
    <row r="29" spans="1:3" x14ac:dyDescent="0.2">
      <c r="A29" s="465"/>
      <c r="B29" s="350"/>
      <c r="C29" s="351" t="s">
        <v>554</v>
      </c>
    </row>
    <row r="30" spans="1:3" x14ac:dyDescent="0.2">
      <c r="A30" s="465"/>
      <c r="B30" s="350"/>
      <c r="C30" s="351" t="s">
        <v>555</v>
      </c>
    </row>
    <row r="31" spans="1:3" x14ac:dyDescent="0.2">
      <c r="A31" s="465"/>
      <c r="B31" s="354" t="s">
        <v>619</v>
      </c>
      <c r="C31" s="351" t="s">
        <v>658</v>
      </c>
    </row>
    <row r="32" spans="1:3" x14ac:dyDescent="0.2">
      <c r="A32" s="465"/>
      <c r="B32" s="354" t="s">
        <v>621</v>
      </c>
      <c r="C32" s="351" t="s">
        <v>659</v>
      </c>
    </row>
    <row r="33" spans="1:3" x14ac:dyDescent="0.2">
      <c r="A33" s="465"/>
      <c r="B33" s="354" t="s">
        <v>623</v>
      </c>
      <c r="C33" s="351" t="s">
        <v>661</v>
      </c>
    </row>
    <row r="34" spans="1:3" x14ac:dyDescent="0.2">
      <c r="A34" s="465"/>
      <c r="B34" s="354" t="s">
        <v>624</v>
      </c>
      <c r="C34" s="351" t="s">
        <v>662</v>
      </c>
    </row>
    <row r="35" spans="1:3" x14ac:dyDescent="0.2">
      <c r="A35" s="465"/>
      <c r="B35" s="354" t="s">
        <v>626</v>
      </c>
      <c r="C35" s="351" t="s">
        <v>663</v>
      </c>
    </row>
    <row r="36" spans="1:3" x14ac:dyDescent="0.2">
      <c r="A36" s="465"/>
      <c r="B36" s="354" t="s">
        <v>660</v>
      </c>
      <c r="C36" s="351" t="s">
        <v>664</v>
      </c>
    </row>
    <row r="37" spans="1:3" x14ac:dyDescent="0.2">
      <c r="A37" s="465"/>
      <c r="B37" s="354" t="s">
        <v>666</v>
      </c>
      <c r="C37" s="351" t="s">
        <v>665</v>
      </c>
    </row>
    <row r="38" spans="1:3" x14ac:dyDescent="0.2">
      <c r="A38" s="465"/>
      <c r="B38" s="350"/>
      <c r="C38" s="352"/>
    </row>
    <row r="39" spans="1:3" x14ac:dyDescent="0.2">
      <c r="A39" s="465"/>
      <c r="B39" s="350" t="s">
        <v>533</v>
      </c>
      <c r="C39" s="353" t="s">
        <v>534</v>
      </c>
    </row>
    <row r="40" spans="1:3" x14ac:dyDescent="0.2">
      <c r="A40" s="465"/>
      <c r="B40" s="350"/>
      <c r="C40" s="351" t="s">
        <v>811</v>
      </c>
    </row>
    <row r="41" spans="1:3" x14ac:dyDescent="0.2">
      <c r="A41" s="465"/>
      <c r="B41" s="350"/>
      <c r="C41" s="352"/>
    </row>
    <row r="42" spans="1:3" x14ac:dyDescent="0.2">
      <c r="A42" s="465"/>
      <c r="B42" s="350" t="s">
        <v>535</v>
      </c>
      <c r="C42" s="353" t="s">
        <v>537</v>
      </c>
    </row>
    <row r="43" spans="1:3" x14ac:dyDescent="0.2">
      <c r="A43" s="466"/>
      <c r="B43" s="350"/>
      <c r="C43" s="351" t="s">
        <v>556</v>
      </c>
    </row>
    <row r="44" spans="1:3" x14ac:dyDescent="0.2">
      <c r="A44" s="349">
        <v>4</v>
      </c>
      <c r="B44" s="350"/>
      <c r="C44" s="353" t="s">
        <v>538</v>
      </c>
    </row>
    <row r="45" spans="1:3" ht="28.5" x14ac:dyDescent="0.2">
      <c r="A45" s="464"/>
      <c r="B45" s="350"/>
      <c r="C45" s="351" t="s">
        <v>557</v>
      </c>
    </row>
    <row r="46" spans="1:3" x14ac:dyDescent="0.2">
      <c r="A46" s="465"/>
      <c r="B46" s="350"/>
      <c r="C46" s="352"/>
    </row>
    <row r="47" spans="1:3" ht="28.5" x14ac:dyDescent="0.2">
      <c r="A47" s="465"/>
      <c r="B47" s="350"/>
      <c r="C47" s="351" t="s">
        <v>558</v>
      </c>
    </row>
    <row r="48" spans="1:3" x14ac:dyDescent="0.2">
      <c r="A48" s="465"/>
      <c r="B48" s="350"/>
      <c r="C48" s="352"/>
    </row>
    <row r="49" spans="1:3" ht="28.5" x14ac:dyDescent="0.2">
      <c r="A49" s="465"/>
      <c r="B49" s="350"/>
      <c r="C49" s="351" t="s">
        <v>559</v>
      </c>
    </row>
    <row r="50" spans="1:3" x14ac:dyDescent="0.2">
      <c r="A50" s="466"/>
      <c r="B50" s="350"/>
      <c r="C50" s="352"/>
    </row>
    <row r="51" spans="1:3" x14ac:dyDescent="0.2">
      <c r="A51" s="349">
        <v>5</v>
      </c>
      <c r="B51" s="350"/>
      <c r="C51" s="353" t="s">
        <v>539</v>
      </c>
    </row>
    <row r="52" spans="1:3" x14ac:dyDescent="0.2">
      <c r="A52" s="349"/>
      <c r="B52" s="350"/>
      <c r="C52" s="351" t="s">
        <v>560</v>
      </c>
    </row>
    <row r="53" spans="1:3" ht="16.5" thickBot="1" x14ac:dyDescent="0.25">
      <c r="A53" s="355"/>
      <c r="B53" s="356"/>
      <c r="C53" s="357"/>
    </row>
  </sheetData>
  <mergeCells count="7">
    <mergeCell ref="A45:A50"/>
    <mergeCell ref="A1:C1"/>
    <mergeCell ref="A2:C2"/>
    <mergeCell ref="A3:C3"/>
    <mergeCell ref="A4:C4"/>
    <mergeCell ref="A9:A21"/>
    <mergeCell ref="A23:A43"/>
  </mergeCells>
  <pageMargins left="0.7" right="0.7" top="0.75" bottom="0.75" header="0.3" footer="0.3"/>
  <pageSetup paperSize="9" scale="64"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C1" zoomScale="80" zoomScaleNormal="100" zoomScaleSheetLayoutView="80" workbookViewId="0">
      <selection activeCell="A4" sqref="A4:C4"/>
    </sheetView>
  </sheetViews>
  <sheetFormatPr defaultColWidth="9.140625" defaultRowHeight="15.75" x14ac:dyDescent="0.2"/>
  <cols>
    <col min="1" max="1" width="5.140625" style="358" bestFit="1" customWidth="1"/>
    <col min="2" max="2" width="9.42578125" style="359" bestFit="1" customWidth="1"/>
    <col min="3" max="3" width="148.7109375" style="345" customWidth="1"/>
    <col min="4" max="16384" width="9.140625" style="345"/>
  </cols>
  <sheetData>
    <row r="1" spans="1:3" ht="16.5" thickBot="1" x14ac:dyDescent="0.35">
      <c r="A1" s="467" t="str">
        <f>'1- 5 Gen Inf about Reporting En'!A1:C1</f>
        <v>Ankpa Local Government of Kogi State</v>
      </c>
      <c r="B1" s="468"/>
      <c r="C1" s="469"/>
    </row>
    <row r="2" spans="1:3" ht="16.5" thickBot="1" x14ac:dyDescent="0.35">
      <c r="A2" s="467" t="str">
        <f>'1- 5 Gen Inf about Reporting En'!A2:C2</f>
        <v>Financial Statements for the Year Ended 31 December, 2021</v>
      </c>
      <c r="B2" s="468"/>
      <c r="C2" s="468"/>
    </row>
    <row r="3" spans="1:3" ht="16.5" thickBot="1" x14ac:dyDescent="0.25">
      <c r="A3" s="472" t="s">
        <v>653</v>
      </c>
      <c r="B3" s="473"/>
      <c r="C3" s="474"/>
    </row>
    <row r="4" spans="1:3" ht="16.5" thickBot="1" x14ac:dyDescent="0.25">
      <c r="A4" s="477"/>
      <c r="B4" s="478"/>
      <c r="C4" s="479"/>
    </row>
    <row r="5" spans="1:3" x14ac:dyDescent="0.2">
      <c r="A5" s="360">
        <v>6</v>
      </c>
      <c r="B5" s="361"/>
      <c r="C5" s="362" t="s">
        <v>561</v>
      </c>
    </row>
    <row r="6" spans="1:3" ht="28.5" x14ac:dyDescent="0.2">
      <c r="A6" s="464"/>
      <c r="B6" s="350"/>
      <c r="C6" s="351" t="s">
        <v>711</v>
      </c>
    </row>
    <row r="7" spans="1:3" x14ac:dyDescent="0.2">
      <c r="A7" s="466"/>
      <c r="B7" s="350"/>
      <c r="C7" s="352"/>
    </row>
    <row r="8" spans="1:3" x14ac:dyDescent="0.2">
      <c r="A8" s="349">
        <v>6.1</v>
      </c>
      <c r="B8" s="350"/>
      <c r="C8" s="353" t="s">
        <v>367</v>
      </c>
    </row>
    <row r="9" spans="1:3" ht="42.75" x14ac:dyDescent="0.2">
      <c r="A9" s="464"/>
      <c r="B9" s="350"/>
      <c r="C9" s="351" t="s">
        <v>562</v>
      </c>
    </row>
    <row r="10" spans="1:3" x14ac:dyDescent="0.2">
      <c r="A10" s="465"/>
      <c r="B10" s="350"/>
      <c r="C10" s="352"/>
    </row>
    <row r="11" spans="1:3" x14ac:dyDescent="0.2">
      <c r="A11" s="465"/>
      <c r="B11" s="350" t="s">
        <v>528</v>
      </c>
      <c r="C11" s="353" t="s">
        <v>618</v>
      </c>
    </row>
    <row r="12" spans="1:3" ht="42.75" x14ac:dyDescent="0.2">
      <c r="A12" s="465"/>
      <c r="B12" s="350"/>
      <c r="C12" s="351" t="s">
        <v>712</v>
      </c>
    </row>
    <row r="13" spans="1:3" x14ac:dyDescent="0.2">
      <c r="A13" s="465"/>
      <c r="B13" s="350"/>
      <c r="C13" s="352"/>
    </row>
    <row r="14" spans="1:3" x14ac:dyDescent="0.2">
      <c r="A14" s="465"/>
      <c r="B14" s="354" t="s">
        <v>619</v>
      </c>
      <c r="C14" s="353" t="s">
        <v>620</v>
      </c>
    </row>
    <row r="15" spans="1:3" ht="71.25" x14ac:dyDescent="0.2">
      <c r="A15" s="465"/>
      <c r="B15" s="354"/>
      <c r="C15" s="351" t="s">
        <v>713</v>
      </c>
    </row>
    <row r="16" spans="1:3" ht="28.5" x14ac:dyDescent="0.2">
      <c r="A16" s="465"/>
      <c r="B16" s="354"/>
      <c r="C16" s="351" t="s">
        <v>714</v>
      </c>
    </row>
    <row r="17" spans="1:3" x14ac:dyDescent="0.2">
      <c r="A17" s="465"/>
      <c r="B17" s="354"/>
      <c r="C17" s="352"/>
    </row>
    <row r="18" spans="1:3" x14ac:dyDescent="0.2">
      <c r="A18" s="465"/>
      <c r="B18" s="354" t="s">
        <v>621</v>
      </c>
      <c r="C18" s="353" t="s">
        <v>622</v>
      </c>
    </row>
    <row r="19" spans="1:3" ht="42.75" x14ac:dyDescent="0.2">
      <c r="A19" s="465"/>
      <c r="B19" s="354"/>
      <c r="C19" s="351" t="s">
        <v>715</v>
      </c>
    </row>
    <row r="20" spans="1:3" x14ac:dyDescent="0.2">
      <c r="A20" s="465"/>
      <c r="B20" s="354"/>
      <c r="C20" s="352"/>
    </row>
    <row r="21" spans="1:3" x14ac:dyDescent="0.2">
      <c r="A21" s="465"/>
      <c r="B21" s="354" t="s">
        <v>623</v>
      </c>
      <c r="C21" s="353" t="s">
        <v>388</v>
      </c>
    </row>
    <row r="22" spans="1:3" ht="28.5" x14ac:dyDescent="0.2">
      <c r="A22" s="465"/>
      <c r="B22" s="354"/>
      <c r="C22" s="351" t="s">
        <v>563</v>
      </c>
    </row>
    <row r="23" spans="1:3" x14ac:dyDescent="0.2">
      <c r="A23" s="465"/>
      <c r="B23" s="354"/>
      <c r="C23" s="352"/>
    </row>
    <row r="24" spans="1:3" x14ac:dyDescent="0.2">
      <c r="A24" s="465"/>
      <c r="B24" s="354" t="s">
        <v>624</v>
      </c>
      <c r="C24" s="353" t="s">
        <v>625</v>
      </c>
    </row>
    <row r="25" spans="1:3" ht="42.75" x14ac:dyDescent="0.2">
      <c r="A25" s="465"/>
      <c r="B25" s="354"/>
      <c r="C25" s="351" t="s">
        <v>564</v>
      </c>
    </row>
    <row r="26" spans="1:3" x14ac:dyDescent="0.2">
      <c r="A26" s="465"/>
      <c r="B26" s="354"/>
      <c r="C26" s="352"/>
    </row>
    <row r="27" spans="1:3" x14ac:dyDescent="0.2">
      <c r="A27" s="465"/>
      <c r="B27" s="354" t="s">
        <v>626</v>
      </c>
      <c r="C27" s="353" t="s">
        <v>390</v>
      </c>
    </row>
    <row r="28" spans="1:3" ht="28.5" x14ac:dyDescent="0.2">
      <c r="A28" s="465"/>
      <c r="B28" s="354"/>
      <c r="C28" s="351" t="s">
        <v>565</v>
      </c>
    </row>
    <row r="29" spans="1:3" x14ac:dyDescent="0.2">
      <c r="A29" s="465"/>
      <c r="B29" s="350"/>
      <c r="C29" s="352"/>
    </row>
    <row r="30" spans="1:3" x14ac:dyDescent="0.2">
      <c r="A30" s="465"/>
      <c r="B30" s="350" t="s">
        <v>531</v>
      </c>
      <c r="C30" s="353" t="s">
        <v>627</v>
      </c>
    </row>
    <row r="31" spans="1:3" ht="57" x14ac:dyDescent="0.2">
      <c r="A31" s="465"/>
      <c r="B31" s="476"/>
      <c r="C31" s="351" t="s">
        <v>716</v>
      </c>
    </row>
    <row r="32" spans="1:3" ht="14.25" x14ac:dyDescent="0.2">
      <c r="A32" s="465"/>
      <c r="B32" s="476"/>
      <c r="C32" s="351" t="s">
        <v>566</v>
      </c>
    </row>
    <row r="33" spans="1:3" ht="57" x14ac:dyDescent="0.2">
      <c r="A33" s="465"/>
      <c r="B33" s="476"/>
      <c r="C33" s="351" t="s">
        <v>717</v>
      </c>
    </row>
    <row r="34" spans="1:3" x14ac:dyDescent="0.2">
      <c r="A34" s="465"/>
      <c r="B34" s="354" t="s">
        <v>619</v>
      </c>
      <c r="C34" s="353" t="s">
        <v>628</v>
      </c>
    </row>
    <row r="35" spans="1:3" ht="42.75" x14ac:dyDescent="0.2">
      <c r="A35" s="465"/>
      <c r="B35" s="354"/>
      <c r="C35" s="351" t="s">
        <v>718</v>
      </c>
    </row>
    <row r="36" spans="1:3" x14ac:dyDescent="0.2">
      <c r="A36" s="465"/>
      <c r="B36" s="354" t="s">
        <v>621</v>
      </c>
      <c r="C36" s="353" t="s">
        <v>392</v>
      </c>
    </row>
    <row r="37" spans="1:3" ht="28.5" x14ac:dyDescent="0.2">
      <c r="A37" s="465"/>
      <c r="B37" s="350"/>
      <c r="C37" s="351" t="s">
        <v>719</v>
      </c>
    </row>
    <row r="38" spans="1:3" x14ac:dyDescent="0.2">
      <c r="A38" s="466"/>
      <c r="B38" s="350"/>
      <c r="C38" s="352"/>
    </row>
    <row r="39" spans="1:3" x14ac:dyDescent="0.2">
      <c r="A39" s="349">
        <v>6.2</v>
      </c>
      <c r="B39" s="350"/>
      <c r="C39" s="353" t="s">
        <v>265</v>
      </c>
    </row>
    <row r="40" spans="1:3" ht="28.5" x14ac:dyDescent="0.2">
      <c r="A40" s="464"/>
      <c r="B40" s="350"/>
      <c r="C40" s="351" t="s">
        <v>567</v>
      </c>
    </row>
    <row r="41" spans="1:3" x14ac:dyDescent="0.2">
      <c r="A41" s="466"/>
      <c r="B41" s="350"/>
      <c r="C41" s="352"/>
    </row>
    <row r="42" spans="1:3" x14ac:dyDescent="0.2">
      <c r="A42" s="349">
        <v>6.3</v>
      </c>
      <c r="B42" s="350"/>
      <c r="C42" s="353" t="s">
        <v>568</v>
      </c>
    </row>
    <row r="43" spans="1:3" ht="42.75" x14ac:dyDescent="0.2">
      <c r="A43" s="464"/>
      <c r="B43" s="350"/>
      <c r="C43" s="351" t="s">
        <v>569</v>
      </c>
    </row>
    <row r="44" spans="1:3" x14ac:dyDescent="0.2">
      <c r="A44" s="466"/>
      <c r="B44" s="350"/>
      <c r="C44" s="352"/>
    </row>
    <row r="45" spans="1:3" x14ac:dyDescent="0.2">
      <c r="A45" s="349">
        <v>6.4</v>
      </c>
      <c r="B45" s="350"/>
      <c r="C45" s="353" t="s">
        <v>570</v>
      </c>
    </row>
    <row r="46" spans="1:3" ht="57" x14ac:dyDescent="0.2">
      <c r="A46" s="464"/>
      <c r="B46" s="350"/>
      <c r="C46" s="351" t="s">
        <v>571</v>
      </c>
    </row>
    <row r="47" spans="1:3" x14ac:dyDescent="0.2">
      <c r="A47" s="465"/>
      <c r="B47" s="350"/>
      <c r="C47" s="352"/>
    </row>
    <row r="48" spans="1:3" ht="42.75" x14ac:dyDescent="0.2">
      <c r="A48" s="465"/>
      <c r="B48" s="350"/>
      <c r="C48" s="351" t="s">
        <v>572</v>
      </c>
    </row>
    <row r="49" spans="1:3" x14ac:dyDescent="0.2">
      <c r="A49" s="466"/>
      <c r="B49" s="350"/>
      <c r="C49" s="352"/>
    </row>
    <row r="50" spans="1:3" x14ac:dyDescent="0.2">
      <c r="A50" s="349">
        <v>6.5</v>
      </c>
      <c r="B50" s="350"/>
      <c r="C50" s="353" t="s">
        <v>573</v>
      </c>
    </row>
    <row r="51" spans="1:3" x14ac:dyDescent="0.2">
      <c r="A51" s="464"/>
      <c r="B51" s="350"/>
      <c r="C51" s="351" t="s">
        <v>574</v>
      </c>
    </row>
    <row r="52" spans="1:3" ht="28.5" x14ac:dyDescent="0.2">
      <c r="A52" s="465"/>
      <c r="B52" s="350"/>
      <c r="C52" s="351" t="s">
        <v>575</v>
      </c>
    </row>
    <row r="53" spans="1:3" ht="28.5" x14ac:dyDescent="0.2">
      <c r="A53" s="465"/>
      <c r="B53" s="350"/>
      <c r="C53" s="351" t="s">
        <v>576</v>
      </c>
    </row>
    <row r="54" spans="1:3" ht="28.5" x14ac:dyDescent="0.2">
      <c r="A54" s="465"/>
      <c r="B54" s="350"/>
      <c r="C54" s="351" t="s">
        <v>577</v>
      </c>
    </row>
    <row r="55" spans="1:3" x14ac:dyDescent="0.2">
      <c r="A55" s="465"/>
      <c r="B55" s="350"/>
      <c r="C55" s="352"/>
    </row>
    <row r="56" spans="1:3" x14ac:dyDescent="0.2">
      <c r="A56" s="465"/>
      <c r="B56" s="350" t="s">
        <v>528</v>
      </c>
      <c r="C56" s="353" t="s">
        <v>629</v>
      </c>
    </row>
    <row r="57" spans="1:3" x14ac:dyDescent="0.2">
      <c r="A57" s="465"/>
      <c r="B57" s="354" t="s">
        <v>619</v>
      </c>
      <c r="C57" s="353" t="s">
        <v>630</v>
      </c>
    </row>
    <row r="58" spans="1:3" ht="57" x14ac:dyDescent="0.2">
      <c r="A58" s="465"/>
      <c r="B58" s="354"/>
      <c r="C58" s="351" t="s">
        <v>578</v>
      </c>
    </row>
    <row r="59" spans="1:3" x14ac:dyDescent="0.2">
      <c r="A59" s="465"/>
      <c r="B59" s="354"/>
      <c r="C59" s="352"/>
    </row>
    <row r="60" spans="1:3" x14ac:dyDescent="0.2">
      <c r="A60" s="465"/>
      <c r="B60" s="354" t="s">
        <v>621</v>
      </c>
      <c r="C60" s="353" t="s">
        <v>631</v>
      </c>
    </row>
    <row r="61" spans="1:3" ht="57" x14ac:dyDescent="0.2">
      <c r="A61" s="465"/>
      <c r="B61" s="354"/>
      <c r="C61" s="351" t="s">
        <v>720</v>
      </c>
    </row>
    <row r="62" spans="1:3" x14ac:dyDescent="0.2">
      <c r="A62" s="465"/>
      <c r="B62" s="354"/>
      <c r="C62" s="352"/>
    </row>
    <row r="63" spans="1:3" x14ac:dyDescent="0.2">
      <c r="A63" s="465"/>
      <c r="B63" s="354" t="s">
        <v>623</v>
      </c>
      <c r="C63" s="353" t="s">
        <v>632</v>
      </c>
    </row>
    <row r="64" spans="1:3" ht="57" x14ac:dyDescent="0.2">
      <c r="A64" s="465"/>
      <c r="B64" s="354"/>
      <c r="C64" s="351" t="s">
        <v>721</v>
      </c>
    </row>
    <row r="65" spans="1:3" x14ac:dyDescent="0.2">
      <c r="A65" s="465"/>
      <c r="B65" s="354"/>
      <c r="C65" s="352"/>
    </row>
    <row r="66" spans="1:3" x14ac:dyDescent="0.2">
      <c r="A66" s="465"/>
      <c r="B66" s="354" t="s">
        <v>624</v>
      </c>
      <c r="C66" s="353" t="s">
        <v>633</v>
      </c>
    </row>
    <row r="67" spans="1:3" x14ac:dyDescent="0.2">
      <c r="A67" s="465"/>
      <c r="B67" s="354"/>
      <c r="C67" s="351" t="s">
        <v>579</v>
      </c>
    </row>
    <row r="68" spans="1:3" x14ac:dyDescent="0.2">
      <c r="A68" s="465"/>
      <c r="B68" s="350"/>
      <c r="C68" s="352"/>
    </row>
    <row r="69" spans="1:3" x14ac:dyDescent="0.2">
      <c r="A69" s="465"/>
      <c r="B69" s="350" t="s">
        <v>531</v>
      </c>
      <c r="C69" s="353" t="s">
        <v>634</v>
      </c>
    </row>
    <row r="70" spans="1:3" x14ac:dyDescent="0.2">
      <c r="A70" s="465"/>
      <c r="B70" s="354" t="s">
        <v>619</v>
      </c>
      <c r="C70" s="353" t="s">
        <v>635</v>
      </c>
    </row>
    <row r="71" spans="1:3" ht="57" x14ac:dyDescent="0.2">
      <c r="A71" s="465"/>
      <c r="B71" s="354"/>
      <c r="C71" s="351" t="s">
        <v>580</v>
      </c>
    </row>
    <row r="72" spans="1:3" x14ac:dyDescent="0.2">
      <c r="A72" s="465"/>
      <c r="B72" s="354"/>
      <c r="C72" s="352"/>
    </row>
    <row r="73" spans="1:3" x14ac:dyDescent="0.2">
      <c r="A73" s="465"/>
      <c r="B73" s="354" t="s">
        <v>621</v>
      </c>
      <c r="C73" s="353" t="s">
        <v>636</v>
      </c>
    </row>
    <row r="74" spans="1:3" ht="28.5" x14ac:dyDescent="0.2">
      <c r="A74" s="465"/>
      <c r="B74" s="354"/>
      <c r="C74" s="351" t="s">
        <v>581</v>
      </c>
    </row>
    <row r="75" spans="1:3" x14ac:dyDescent="0.2">
      <c r="A75" s="465"/>
      <c r="B75" s="354"/>
      <c r="C75" s="352"/>
    </row>
    <row r="76" spans="1:3" x14ac:dyDescent="0.2">
      <c r="A76" s="465"/>
      <c r="B76" s="354" t="s">
        <v>623</v>
      </c>
      <c r="C76" s="353" t="s">
        <v>637</v>
      </c>
    </row>
    <row r="77" spans="1:3" ht="71.25" x14ac:dyDescent="0.2">
      <c r="A77" s="465"/>
      <c r="B77" s="354"/>
      <c r="C77" s="351" t="s">
        <v>582</v>
      </c>
    </row>
    <row r="78" spans="1:3" x14ac:dyDescent="0.2">
      <c r="A78" s="465"/>
      <c r="B78" s="354"/>
      <c r="C78" s="353"/>
    </row>
    <row r="79" spans="1:3" x14ac:dyDescent="0.2">
      <c r="A79" s="465"/>
      <c r="B79" s="354" t="s">
        <v>624</v>
      </c>
      <c r="C79" s="353" t="s">
        <v>633</v>
      </c>
    </row>
    <row r="80" spans="1:3" ht="28.5" x14ac:dyDescent="0.2">
      <c r="A80" s="465"/>
      <c r="B80" s="354"/>
      <c r="C80" s="351" t="s">
        <v>583</v>
      </c>
    </row>
    <row r="81" spans="1:3" x14ac:dyDescent="0.2">
      <c r="A81" s="465"/>
      <c r="B81" s="350"/>
      <c r="C81" s="352"/>
    </row>
    <row r="82" spans="1:3" x14ac:dyDescent="0.2">
      <c r="A82" s="465"/>
      <c r="B82" s="350" t="s">
        <v>533</v>
      </c>
      <c r="C82" s="353" t="s">
        <v>638</v>
      </c>
    </row>
    <row r="83" spans="1:3" ht="57" x14ac:dyDescent="0.2">
      <c r="A83" s="465"/>
      <c r="B83" s="350"/>
      <c r="C83" s="351" t="s">
        <v>584</v>
      </c>
    </row>
    <row r="84" spans="1:3" x14ac:dyDescent="0.2">
      <c r="A84" s="465"/>
      <c r="B84" s="350"/>
      <c r="C84" s="353"/>
    </row>
    <row r="85" spans="1:3" x14ac:dyDescent="0.2">
      <c r="A85" s="465"/>
      <c r="B85" s="350" t="s">
        <v>535</v>
      </c>
      <c r="C85" s="353" t="s">
        <v>639</v>
      </c>
    </row>
    <row r="86" spans="1:3" ht="71.25" x14ac:dyDescent="0.2">
      <c r="A86" s="465"/>
      <c r="B86" s="350"/>
      <c r="C86" s="351" t="s">
        <v>722</v>
      </c>
    </row>
    <row r="87" spans="1:3" x14ac:dyDescent="0.2">
      <c r="A87" s="465"/>
      <c r="B87" s="350"/>
      <c r="C87" s="351"/>
    </row>
    <row r="88" spans="1:3" x14ac:dyDescent="0.2">
      <c r="A88" s="465"/>
      <c r="B88" s="350" t="s">
        <v>536</v>
      </c>
      <c r="C88" s="353" t="s">
        <v>640</v>
      </c>
    </row>
    <row r="89" spans="1:3" ht="42.75" x14ac:dyDescent="0.2">
      <c r="A89" s="465"/>
      <c r="B89" s="350"/>
      <c r="C89" s="351" t="s">
        <v>585</v>
      </c>
    </row>
    <row r="90" spans="1:3" x14ac:dyDescent="0.2">
      <c r="A90" s="465"/>
      <c r="B90" s="350"/>
      <c r="C90" s="351"/>
    </row>
    <row r="91" spans="1:3" x14ac:dyDescent="0.2">
      <c r="A91" s="465"/>
      <c r="B91" s="350" t="s">
        <v>540</v>
      </c>
      <c r="C91" s="353" t="s">
        <v>641</v>
      </c>
    </row>
    <row r="92" spans="1:3" ht="57" x14ac:dyDescent="0.2">
      <c r="A92" s="465"/>
      <c r="B92" s="350"/>
      <c r="C92" s="351" t="s">
        <v>586</v>
      </c>
    </row>
    <row r="93" spans="1:3" ht="42.75" x14ac:dyDescent="0.2">
      <c r="A93" s="465"/>
      <c r="B93" s="350"/>
      <c r="C93" s="351" t="s">
        <v>587</v>
      </c>
    </row>
    <row r="94" spans="1:3" ht="28.5" x14ac:dyDescent="0.2">
      <c r="A94" s="465"/>
      <c r="B94" s="350"/>
      <c r="C94" s="351" t="s">
        <v>588</v>
      </c>
    </row>
    <row r="95" spans="1:3" ht="28.5" x14ac:dyDescent="0.2">
      <c r="A95" s="465"/>
      <c r="B95" s="350"/>
      <c r="C95" s="351" t="s">
        <v>589</v>
      </c>
    </row>
    <row r="96" spans="1:3" ht="57" x14ac:dyDescent="0.2">
      <c r="A96" s="465"/>
      <c r="B96" s="350"/>
      <c r="C96" s="351" t="s">
        <v>590</v>
      </c>
    </row>
    <row r="97" spans="1:3" x14ac:dyDescent="0.2">
      <c r="A97" s="465"/>
      <c r="B97" s="350"/>
      <c r="C97" s="351"/>
    </row>
    <row r="98" spans="1:3" x14ac:dyDescent="0.2">
      <c r="A98" s="465"/>
      <c r="B98" s="350" t="s">
        <v>541</v>
      </c>
      <c r="C98" s="353" t="s">
        <v>642</v>
      </c>
    </row>
    <row r="99" spans="1:3" ht="28.5" x14ac:dyDescent="0.2">
      <c r="A99" s="465"/>
      <c r="B99" s="350"/>
      <c r="C99" s="351" t="s">
        <v>591</v>
      </c>
    </row>
    <row r="100" spans="1:3" x14ac:dyDescent="0.2">
      <c r="A100" s="465"/>
      <c r="B100" s="350"/>
      <c r="C100" s="352"/>
    </row>
    <row r="101" spans="1:3" ht="42.75" x14ac:dyDescent="0.2">
      <c r="A101" s="465"/>
      <c r="B101" s="350"/>
      <c r="C101" s="351" t="s">
        <v>592</v>
      </c>
    </row>
    <row r="102" spans="1:3" x14ac:dyDescent="0.2">
      <c r="A102" s="466"/>
      <c r="B102" s="350"/>
      <c r="C102" s="352"/>
    </row>
    <row r="103" spans="1:3" x14ac:dyDescent="0.2">
      <c r="A103" s="349">
        <v>6.6</v>
      </c>
      <c r="B103" s="350"/>
      <c r="C103" s="353" t="s">
        <v>593</v>
      </c>
    </row>
    <row r="104" spans="1:3" ht="28.5" x14ac:dyDescent="0.2">
      <c r="A104" s="464"/>
      <c r="B104" s="350"/>
      <c r="C104" s="351" t="s">
        <v>594</v>
      </c>
    </row>
    <row r="105" spans="1:3" ht="57" x14ac:dyDescent="0.2">
      <c r="A105" s="465"/>
      <c r="B105" s="350"/>
      <c r="C105" s="351" t="s">
        <v>723</v>
      </c>
    </row>
    <row r="106" spans="1:3" x14ac:dyDescent="0.2">
      <c r="A106" s="465"/>
      <c r="B106" s="350"/>
      <c r="C106" s="351" t="s">
        <v>595</v>
      </c>
    </row>
    <row r="107" spans="1:3" ht="28.5" x14ac:dyDescent="0.2">
      <c r="A107" s="465"/>
      <c r="B107" s="350"/>
      <c r="C107" s="351" t="s">
        <v>596</v>
      </c>
    </row>
    <row r="108" spans="1:3" x14ac:dyDescent="0.2">
      <c r="A108" s="465"/>
      <c r="B108" s="350"/>
      <c r="C108" s="352"/>
    </row>
    <row r="109" spans="1:3" ht="28.5" x14ac:dyDescent="0.2">
      <c r="A109" s="465"/>
      <c r="B109" s="350"/>
      <c r="C109" s="351" t="s">
        <v>597</v>
      </c>
    </row>
    <row r="110" spans="1:3" x14ac:dyDescent="0.2">
      <c r="A110" s="465"/>
      <c r="B110" s="350"/>
      <c r="C110" s="353"/>
    </row>
    <row r="111" spans="1:3" x14ac:dyDescent="0.2">
      <c r="A111" s="465"/>
      <c r="B111" s="350" t="s">
        <v>528</v>
      </c>
      <c r="C111" s="353" t="s">
        <v>643</v>
      </c>
    </row>
    <row r="112" spans="1:3" ht="16.5" thickBot="1" x14ac:dyDescent="0.25">
      <c r="A112" s="465"/>
      <c r="B112" s="350"/>
      <c r="C112" s="351" t="s">
        <v>724</v>
      </c>
    </row>
    <row r="113" spans="1:3" x14ac:dyDescent="0.2">
      <c r="A113" s="465"/>
      <c r="B113" s="354" t="s">
        <v>619</v>
      </c>
      <c r="C113" s="363" t="s">
        <v>673</v>
      </c>
    </row>
    <row r="114" spans="1:3" x14ac:dyDescent="0.2">
      <c r="A114" s="465"/>
      <c r="B114" s="354" t="s">
        <v>621</v>
      </c>
      <c r="C114" s="364" t="s">
        <v>674</v>
      </c>
    </row>
    <row r="115" spans="1:3" x14ac:dyDescent="0.2">
      <c r="A115" s="465"/>
      <c r="B115" s="354" t="s">
        <v>623</v>
      </c>
      <c r="C115" s="364" t="s">
        <v>675</v>
      </c>
    </row>
    <row r="116" spans="1:3" x14ac:dyDescent="0.2">
      <c r="A116" s="465"/>
      <c r="B116" s="354" t="s">
        <v>624</v>
      </c>
      <c r="C116" s="364" t="s">
        <v>676</v>
      </c>
    </row>
    <row r="117" spans="1:3" x14ac:dyDescent="0.2">
      <c r="A117" s="465"/>
      <c r="B117" s="354" t="s">
        <v>626</v>
      </c>
      <c r="C117" s="364" t="s">
        <v>677</v>
      </c>
    </row>
    <row r="118" spans="1:3" x14ac:dyDescent="0.2">
      <c r="A118" s="465"/>
      <c r="B118" s="354" t="s">
        <v>660</v>
      </c>
      <c r="C118" s="364" t="s">
        <v>678</v>
      </c>
    </row>
    <row r="119" spans="1:3" x14ac:dyDescent="0.2">
      <c r="A119" s="465"/>
      <c r="B119" s="354" t="s">
        <v>666</v>
      </c>
      <c r="C119" s="364" t="s">
        <v>679</v>
      </c>
    </row>
    <row r="120" spans="1:3" x14ac:dyDescent="0.2">
      <c r="A120" s="465"/>
      <c r="B120" s="354" t="s">
        <v>667</v>
      </c>
      <c r="C120" s="364" t="s">
        <v>680</v>
      </c>
    </row>
    <row r="121" spans="1:3" x14ac:dyDescent="0.2">
      <c r="A121" s="465"/>
      <c r="B121" s="354" t="s">
        <v>668</v>
      </c>
      <c r="C121" s="364" t="s">
        <v>681</v>
      </c>
    </row>
    <row r="122" spans="1:3" x14ac:dyDescent="0.2">
      <c r="A122" s="465"/>
      <c r="B122" s="354" t="s">
        <v>669</v>
      </c>
      <c r="C122" s="364" t="s">
        <v>682</v>
      </c>
    </row>
    <row r="123" spans="1:3" x14ac:dyDescent="0.2">
      <c r="A123" s="465"/>
      <c r="B123" s="354" t="s">
        <v>670</v>
      </c>
      <c r="C123" s="364" t="s">
        <v>683</v>
      </c>
    </row>
    <row r="124" spans="1:3" x14ac:dyDescent="0.2">
      <c r="A124" s="465"/>
      <c r="B124" s="354" t="s">
        <v>671</v>
      </c>
      <c r="C124" s="364" t="s">
        <v>684</v>
      </c>
    </row>
    <row r="125" spans="1:3" ht="16.5" thickBot="1" x14ac:dyDescent="0.25">
      <c r="A125" s="465"/>
      <c r="B125" s="354" t="s">
        <v>672</v>
      </c>
      <c r="C125" s="365" t="s">
        <v>685</v>
      </c>
    </row>
    <row r="126" spans="1:3" ht="28.5" x14ac:dyDescent="0.2">
      <c r="A126" s="465"/>
      <c r="B126" s="350"/>
      <c r="C126" s="351" t="s">
        <v>598</v>
      </c>
    </row>
    <row r="127" spans="1:3" x14ac:dyDescent="0.2">
      <c r="A127" s="466"/>
      <c r="B127" s="350"/>
      <c r="C127" s="352"/>
    </row>
    <row r="128" spans="1:3" x14ac:dyDescent="0.2">
      <c r="A128" s="349">
        <v>6.7</v>
      </c>
      <c r="B128" s="350"/>
      <c r="C128" s="353" t="s">
        <v>599</v>
      </c>
    </row>
    <row r="129" spans="1:3" ht="42.75" x14ac:dyDescent="0.2">
      <c r="A129" s="464"/>
      <c r="B129" s="350"/>
      <c r="C129" s="351" t="s">
        <v>725</v>
      </c>
    </row>
    <row r="130" spans="1:3" x14ac:dyDescent="0.2">
      <c r="A130" s="466"/>
      <c r="B130" s="350"/>
      <c r="C130" s="352"/>
    </row>
    <row r="131" spans="1:3" x14ac:dyDescent="0.2">
      <c r="A131" s="349">
        <v>6.8</v>
      </c>
      <c r="B131" s="350"/>
      <c r="C131" s="353" t="s">
        <v>600</v>
      </c>
    </row>
    <row r="132" spans="1:3" ht="142.5" x14ac:dyDescent="0.2">
      <c r="A132" s="464"/>
      <c r="B132" s="350"/>
      <c r="C132" s="351" t="s">
        <v>726</v>
      </c>
    </row>
    <row r="133" spans="1:3" ht="28.5" x14ac:dyDescent="0.2">
      <c r="A133" s="465"/>
      <c r="B133" s="350"/>
      <c r="C133" s="351" t="s">
        <v>601</v>
      </c>
    </row>
    <row r="134" spans="1:3" x14ac:dyDescent="0.2">
      <c r="A134" s="466"/>
      <c r="B134" s="350"/>
      <c r="C134" s="352"/>
    </row>
    <row r="135" spans="1:3" x14ac:dyDescent="0.2">
      <c r="A135" s="349">
        <v>6.9</v>
      </c>
      <c r="B135" s="350"/>
      <c r="C135" s="353" t="s">
        <v>602</v>
      </c>
    </row>
    <row r="136" spans="1:3" ht="57" x14ac:dyDescent="0.2">
      <c r="A136" s="464"/>
      <c r="B136" s="350"/>
      <c r="C136" s="351" t="s">
        <v>603</v>
      </c>
    </row>
    <row r="137" spans="1:3" x14ac:dyDescent="0.2">
      <c r="A137" s="466"/>
      <c r="B137" s="350"/>
      <c r="C137" s="352"/>
    </row>
    <row r="138" spans="1:3" x14ac:dyDescent="0.2">
      <c r="A138" s="349">
        <v>7</v>
      </c>
      <c r="B138" s="350"/>
      <c r="C138" s="353" t="s">
        <v>604</v>
      </c>
    </row>
    <row r="139" spans="1:3" ht="71.25" x14ac:dyDescent="0.2">
      <c r="A139" s="464"/>
      <c r="B139" s="350"/>
      <c r="C139" s="351" t="s">
        <v>727</v>
      </c>
    </row>
    <row r="140" spans="1:3" x14ac:dyDescent="0.2">
      <c r="A140" s="465"/>
      <c r="B140" s="350"/>
      <c r="C140" s="352"/>
    </row>
    <row r="141" spans="1:3" ht="71.25" x14ac:dyDescent="0.2">
      <c r="A141" s="465"/>
      <c r="B141" s="350"/>
      <c r="C141" s="351" t="s">
        <v>605</v>
      </c>
    </row>
    <row r="142" spans="1:3" x14ac:dyDescent="0.2">
      <c r="A142" s="466"/>
      <c r="B142" s="350"/>
      <c r="C142" s="352"/>
    </row>
    <row r="143" spans="1:3" x14ac:dyDescent="0.2">
      <c r="A143" s="349">
        <v>8</v>
      </c>
      <c r="B143" s="350"/>
      <c r="C143" s="353" t="s">
        <v>606</v>
      </c>
    </row>
    <row r="144" spans="1:3" x14ac:dyDescent="0.2">
      <c r="A144" s="464"/>
      <c r="B144" s="350" t="s">
        <v>528</v>
      </c>
      <c r="C144" s="353" t="s">
        <v>644</v>
      </c>
    </row>
    <row r="145" spans="1:3" ht="42.75" x14ac:dyDescent="0.2">
      <c r="A145" s="465"/>
      <c r="B145" s="350"/>
      <c r="C145" s="351" t="s">
        <v>607</v>
      </c>
    </row>
    <row r="146" spans="1:3" x14ac:dyDescent="0.2">
      <c r="A146" s="465"/>
      <c r="B146" s="350"/>
      <c r="C146" s="351"/>
    </row>
    <row r="147" spans="1:3" x14ac:dyDescent="0.2">
      <c r="A147" s="465"/>
      <c r="B147" s="350" t="s">
        <v>531</v>
      </c>
      <c r="C147" s="353" t="s">
        <v>645</v>
      </c>
    </row>
    <row r="148" spans="1:3" ht="42.75" x14ac:dyDescent="0.2">
      <c r="A148" s="465"/>
      <c r="B148" s="350"/>
      <c r="C148" s="351" t="s">
        <v>608</v>
      </c>
    </row>
    <row r="149" spans="1:3" x14ac:dyDescent="0.2">
      <c r="A149" s="465"/>
      <c r="B149" s="350"/>
      <c r="C149" s="352"/>
    </row>
    <row r="150" spans="1:3" x14ac:dyDescent="0.2">
      <c r="A150" s="465"/>
      <c r="B150" s="354" t="s">
        <v>619</v>
      </c>
      <c r="C150" s="351" t="s">
        <v>646</v>
      </c>
    </row>
    <row r="151" spans="1:3" x14ac:dyDescent="0.2">
      <c r="A151" s="465"/>
      <c r="B151" s="354" t="s">
        <v>621</v>
      </c>
      <c r="C151" s="351" t="s">
        <v>647</v>
      </c>
    </row>
    <row r="152" spans="1:3" ht="57" x14ac:dyDescent="0.2">
      <c r="A152" s="465"/>
      <c r="B152" s="350"/>
      <c r="C152" s="351" t="s">
        <v>609</v>
      </c>
    </row>
    <row r="153" spans="1:3" x14ac:dyDescent="0.2">
      <c r="A153" s="465"/>
      <c r="B153" s="350"/>
      <c r="C153" s="351"/>
    </row>
    <row r="154" spans="1:3" x14ac:dyDescent="0.2">
      <c r="A154" s="465"/>
      <c r="B154" s="350" t="s">
        <v>533</v>
      </c>
      <c r="C154" s="353" t="s">
        <v>648</v>
      </c>
    </row>
    <row r="155" spans="1:3" ht="42.75" x14ac:dyDescent="0.2">
      <c r="A155" s="465"/>
      <c r="B155" s="350"/>
      <c r="C155" s="351" t="s">
        <v>610</v>
      </c>
    </row>
    <row r="156" spans="1:3" ht="42.75" x14ac:dyDescent="0.2">
      <c r="A156" s="465"/>
      <c r="B156" s="350"/>
      <c r="C156" s="351" t="s">
        <v>611</v>
      </c>
    </row>
    <row r="157" spans="1:3" x14ac:dyDescent="0.2">
      <c r="A157" s="465"/>
      <c r="B157" s="350"/>
      <c r="C157" s="352"/>
    </row>
    <row r="158" spans="1:3" x14ac:dyDescent="0.2">
      <c r="A158" s="465"/>
      <c r="B158" s="350" t="s">
        <v>535</v>
      </c>
      <c r="C158" s="353" t="s">
        <v>649</v>
      </c>
    </row>
    <row r="159" spans="1:3" ht="57" x14ac:dyDescent="0.2">
      <c r="A159" s="465"/>
      <c r="B159" s="350"/>
      <c r="C159" s="351" t="s">
        <v>612</v>
      </c>
    </row>
    <row r="160" spans="1:3" x14ac:dyDescent="0.2">
      <c r="A160" s="465"/>
      <c r="B160" s="350"/>
      <c r="C160" s="351"/>
    </row>
    <row r="161" spans="1:3" x14ac:dyDescent="0.2">
      <c r="A161" s="465"/>
      <c r="B161" s="350" t="s">
        <v>536</v>
      </c>
      <c r="C161" s="353" t="s">
        <v>650</v>
      </c>
    </row>
    <row r="162" spans="1:3" ht="28.5" x14ac:dyDescent="0.2">
      <c r="A162" s="465"/>
      <c r="B162" s="350"/>
      <c r="C162" s="351" t="s">
        <v>613</v>
      </c>
    </row>
    <row r="163" spans="1:3" x14ac:dyDescent="0.2">
      <c r="A163" s="465"/>
      <c r="B163" s="350"/>
      <c r="C163" s="353"/>
    </row>
    <row r="164" spans="1:3" x14ac:dyDescent="0.2">
      <c r="A164" s="465"/>
      <c r="B164" s="350" t="s">
        <v>540</v>
      </c>
      <c r="C164" s="353" t="s">
        <v>651</v>
      </c>
    </row>
    <row r="165" spans="1:3" ht="28.5" x14ac:dyDescent="0.2">
      <c r="A165" s="465"/>
      <c r="B165" s="350"/>
      <c r="C165" s="351" t="s">
        <v>614</v>
      </c>
    </row>
    <row r="166" spans="1:3" x14ac:dyDescent="0.2">
      <c r="A166" s="465"/>
      <c r="B166" s="350"/>
      <c r="C166" s="351"/>
    </row>
    <row r="167" spans="1:3" x14ac:dyDescent="0.2">
      <c r="A167" s="465"/>
      <c r="B167" s="350" t="s">
        <v>541</v>
      </c>
      <c r="C167" s="353" t="s">
        <v>652</v>
      </c>
    </row>
    <row r="168" spans="1:3" ht="28.5" x14ac:dyDescent="0.2">
      <c r="A168" s="465"/>
      <c r="B168" s="350"/>
      <c r="C168" s="351" t="s">
        <v>615</v>
      </c>
    </row>
    <row r="169" spans="1:3" x14ac:dyDescent="0.2">
      <c r="A169" s="465"/>
      <c r="B169" s="350"/>
      <c r="C169" s="352"/>
    </row>
    <row r="170" spans="1:3" ht="42.75" x14ac:dyDescent="0.2">
      <c r="A170" s="465"/>
      <c r="B170" s="350"/>
      <c r="C170" s="351" t="s">
        <v>616</v>
      </c>
    </row>
    <row r="171" spans="1:3" ht="29.25" thickBot="1" x14ac:dyDescent="0.25">
      <c r="A171" s="475"/>
      <c r="B171" s="356"/>
      <c r="C171" s="366" t="s">
        <v>617</v>
      </c>
    </row>
  </sheetData>
  <mergeCells count="17">
    <mergeCell ref="A1:C1"/>
    <mergeCell ref="A2:C2"/>
    <mergeCell ref="B31:B33"/>
    <mergeCell ref="A3:C3"/>
    <mergeCell ref="A4:C4"/>
    <mergeCell ref="A9:A38"/>
    <mergeCell ref="A6:A7"/>
    <mergeCell ref="A132:A134"/>
    <mergeCell ref="A136:A137"/>
    <mergeCell ref="A139:A142"/>
    <mergeCell ref="A144:A171"/>
    <mergeCell ref="A40:A41"/>
    <mergeCell ref="A43:A44"/>
    <mergeCell ref="A46:A49"/>
    <mergeCell ref="A51:A102"/>
    <mergeCell ref="A104:A127"/>
    <mergeCell ref="A129:A130"/>
  </mergeCells>
  <pageMargins left="0.7" right="0.7" top="0.75" bottom="0.75" header="0.3" footer="0.3"/>
  <pageSetup paperSize="9" scale="64"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21"/>
  <sheetViews>
    <sheetView showGridLines="0" zoomScaleNormal="100" zoomScaleSheetLayoutView="136" workbookViewId="0">
      <selection activeCell="B5" sqref="A1:XFD1048576"/>
    </sheetView>
  </sheetViews>
  <sheetFormatPr defaultColWidth="9.140625" defaultRowHeight="14.25" x14ac:dyDescent="0.25"/>
  <cols>
    <col min="1" max="1" width="6.140625" style="421" customWidth="1"/>
    <col min="2" max="2" width="31.5703125" style="397" customWidth="1"/>
    <col min="3" max="3" width="21" style="397" bestFit="1" customWidth="1"/>
    <col min="4" max="4" width="22" style="397" bestFit="1" customWidth="1"/>
    <col min="5" max="5" width="19.140625" style="397" bestFit="1" customWidth="1"/>
    <col min="6" max="6" width="21" style="391" bestFit="1" customWidth="1"/>
    <col min="7" max="7" width="12.140625" style="397" customWidth="1"/>
    <col min="8" max="16384" width="9.140625" style="397"/>
  </cols>
  <sheetData>
    <row r="1" spans="1:8" ht="15.75" x14ac:dyDescent="0.25">
      <c r="A1" s="452" t="str">
        <f>'6 - 8 Significant Acting Polici'!A1:C1</f>
        <v>Ankpa Local Government of Kogi State</v>
      </c>
      <c r="B1" s="452"/>
      <c r="C1" s="452"/>
      <c r="D1" s="452"/>
      <c r="E1" s="452"/>
      <c r="F1" s="452"/>
    </row>
    <row r="2" spans="1:8" ht="15.75" x14ac:dyDescent="0.25">
      <c r="A2" s="452" t="str">
        <f>'6 - 8 Significant Acting Polici'!A2:C2</f>
        <v>Financial Statements for the Year Ended 31 December, 2021</v>
      </c>
      <c r="B2" s="452"/>
      <c r="C2" s="452"/>
      <c r="D2" s="452"/>
      <c r="E2" s="452"/>
      <c r="F2" s="452"/>
    </row>
    <row r="3" spans="1:8" ht="15.75" x14ac:dyDescent="0.25">
      <c r="A3" s="452" t="s">
        <v>424</v>
      </c>
      <c r="B3" s="452"/>
      <c r="C3" s="452"/>
      <c r="D3" s="452"/>
      <c r="E3" s="452"/>
      <c r="F3" s="452"/>
    </row>
    <row r="4" spans="1:8" ht="15.75" x14ac:dyDescent="0.25">
      <c r="A4" s="452"/>
      <c r="B4" s="452"/>
      <c r="C4" s="452"/>
      <c r="D4" s="452"/>
      <c r="E4" s="452"/>
      <c r="F4" s="452"/>
    </row>
    <row r="5" spans="1:8" ht="15.75" x14ac:dyDescent="0.25">
      <c r="A5" s="449" t="s">
        <v>767</v>
      </c>
      <c r="B5" s="449"/>
      <c r="C5" s="449"/>
      <c r="D5" s="449"/>
      <c r="E5" s="449"/>
      <c r="F5" s="449"/>
    </row>
    <row r="6" spans="1:8" ht="15.75" x14ac:dyDescent="0.25">
      <c r="A6" s="452"/>
      <c r="B6" s="452"/>
      <c r="C6" s="452"/>
      <c r="D6" s="452"/>
      <c r="E6" s="452"/>
      <c r="F6" s="452"/>
      <c r="H6" s="394"/>
    </row>
    <row r="7" spans="1:8" ht="15.75" x14ac:dyDescent="0.25">
      <c r="A7" s="463" t="s">
        <v>411</v>
      </c>
      <c r="B7" s="449" t="s">
        <v>384</v>
      </c>
      <c r="C7" s="452" t="str">
        <f>'S of C of B&amp;A'!H4</f>
        <v>Year Ended 31st 
December 2021</v>
      </c>
      <c r="D7" s="452"/>
      <c r="E7" s="452"/>
      <c r="F7" s="410"/>
      <c r="H7" s="394"/>
    </row>
    <row r="8" spans="1:8" s="408" customFormat="1" ht="33.75" customHeight="1" x14ac:dyDescent="0.25">
      <c r="A8" s="463"/>
      <c r="B8" s="449"/>
      <c r="C8" s="408" t="s">
        <v>481</v>
      </c>
      <c r="D8" s="408" t="s">
        <v>482</v>
      </c>
      <c r="E8" s="408" t="s">
        <v>483</v>
      </c>
      <c r="F8" s="386" t="s">
        <v>792</v>
      </c>
      <c r="G8" s="407"/>
    </row>
    <row r="9" spans="1:8" ht="14.25" customHeight="1" x14ac:dyDescent="0.25">
      <c r="A9" s="401">
        <v>1</v>
      </c>
      <c r="B9" s="423" t="s">
        <v>848</v>
      </c>
      <c r="C9" s="391">
        <v>1479718079.73</v>
      </c>
      <c r="D9" s="391">
        <v>2009280150</v>
      </c>
      <c r="E9" s="391">
        <f>C9-D9</f>
        <v>-529562070.26999998</v>
      </c>
      <c r="F9" s="387">
        <v>1397364524</v>
      </c>
    </row>
    <row r="10" spans="1:8" ht="14.25" customHeight="1" x14ac:dyDescent="0.25">
      <c r="A10" s="401">
        <v>2</v>
      </c>
      <c r="B10" s="423" t="s">
        <v>849</v>
      </c>
      <c r="C10" s="391">
        <v>85583124.799999997</v>
      </c>
      <c r="D10" s="397">
        <v>0</v>
      </c>
      <c r="E10" s="391">
        <f t="shared" ref="E10:E19" si="0">C10-D10</f>
        <v>85583124.799999997</v>
      </c>
      <c r="F10" s="387">
        <v>0</v>
      </c>
    </row>
    <row r="11" spans="1:8" ht="14.25" customHeight="1" x14ac:dyDescent="0.25">
      <c r="A11" s="401">
        <v>3</v>
      </c>
      <c r="B11" s="423" t="s">
        <v>850</v>
      </c>
      <c r="C11" s="391">
        <v>0</v>
      </c>
      <c r="D11" s="397">
        <v>0</v>
      </c>
      <c r="E11" s="391">
        <f t="shared" si="0"/>
        <v>0</v>
      </c>
      <c r="F11" s="387">
        <v>0</v>
      </c>
    </row>
    <row r="12" spans="1:8" ht="14.25" customHeight="1" x14ac:dyDescent="0.25">
      <c r="A12" s="401">
        <v>4</v>
      </c>
      <c r="B12" s="423" t="s">
        <v>851</v>
      </c>
      <c r="C12" s="391">
        <v>9400369.0899999999</v>
      </c>
      <c r="D12" s="397">
        <v>0</v>
      </c>
      <c r="E12" s="391">
        <f t="shared" si="0"/>
        <v>9400369.0899999999</v>
      </c>
      <c r="F12" s="387">
        <v>39658290</v>
      </c>
    </row>
    <row r="13" spans="1:8" ht="14.25" customHeight="1" x14ac:dyDescent="0.25">
      <c r="A13" s="401">
        <v>5</v>
      </c>
      <c r="B13" s="423" t="s">
        <v>852</v>
      </c>
      <c r="C13" s="391">
        <v>9940634.8900000006</v>
      </c>
      <c r="D13" s="397">
        <v>0</v>
      </c>
      <c r="E13" s="391">
        <f t="shared" si="0"/>
        <v>9940634.8900000006</v>
      </c>
      <c r="F13" s="387">
        <v>107066477</v>
      </c>
    </row>
    <row r="14" spans="1:8" ht="14.25" customHeight="1" x14ac:dyDescent="0.25">
      <c r="A14" s="401">
        <v>6</v>
      </c>
      <c r="B14" s="423" t="s">
        <v>853</v>
      </c>
      <c r="C14" s="391">
        <v>59216194.799999997</v>
      </c>
      <c r="D14" s="397">
        <v>0</v>
      </c>
      <c r="E14" s="391">
        <f t="shared" si="0"/>
        <v>59216194.799999997</v>
      </c>
      <c r="F14" s="387">
        <v>0</v>
      </c>
    </row>
    <row r="15" spans="1:8" ht="14.25" customHeight="1" x14ac:dyDescent="0.25">
      <c r="A15" s="401">
        <v>7</v>
      </c>
      <c r="B15" s="423" t="s">
        <v>854</v>
      </c>
      <c r="C15" s="391">
        <v>2193844.1</v>
      </c>
      <c r="D15" s="397">
        <v>0</v>
      </c>
      <c r="E15" s="391">
        <f t="shared" si="0"/>
        <v>2193844.1</v>
      </c>
      <c r="F15" s="387">
        <v>2529185</v>
      </c>
    </row>
    <row r="16" spans="1:8" ht="14.25" customHeight="1" x14ac:dyDescent="0.25">
      <c r="A16" s="401">
        <v>8</v>
      </c>
      <c r="B16" s="423" t="s">
        <v>855</v>
      </c>
      <c r="C16" s="391">
        <v>121654.38</v>
      </c>
      <c r="D16" s="397">
        <v>0</v>
      </c>
      <c r="E16" s="391">
        <f t="shared" si="0"/>
        <v>121654.38</v>
      </c>
      <c r="F16" s="387">
        <v>39301030</v>
      </c>
    </row>
    <row r="17" spans="1:6" ht="14.25" customHeight="1" x14ac:dyDescent="0.25">
      <c r="A17" s="401">
        <v>9</v>
      </c>
      <c r="B17" s="423" t="s">
        <v>856</v>
      </c>
      <c r="C17" s="391">
        <v>4351586.38</v>
      </c>
      <c r="D17" s="397">
        <v>0</v>
      </c>
      <c r="E17" s="391">
        <f t="shared" si="0"/>
        <v>4351586.38</v>
      </c>
      <c r="F17" s="387">
        <v>19921659</v>
      </c>
    </row>
    <row r="18" spans="1:6" ht="14.25" customHeight="1" x14ac:dyDescent="0.25">
      <c r="A18" s="401">
        <v>10</v>
      </c>
      <c r="B18" s="423" t="s">
        <v>857</v>
      </c>
      <c r="C18" s="391">
        <v>43020.75</v>
      </c>
      <c r="D18" s="397">
        <v>0</v>
      </c>
      <c r="E18" s="391">
        <f t="shared" si="0"/>
        <v>43020.75</v>
      </c>
      <c r="F18" s="391">
        <v>1476617</v>
      </c>
    </row>
    <row r="19" spans="1:6" x14ac:dyDescent="0.25">
      <c r="A19" s="401">
        <v>11</v>
      </c>
      <c r="B19" s="397" t="s">
        <v>768</v>
      </c>
      <c r="C19" s="397">
        <v>0</v>
      </c>
      <c r="D19" s="397">
        <v>0</v>
      </c>
      <c r="E19" s="391">
        <f t="shared" si="0"/>
        <v>0</v>
      </c>
      <c r="F19" s="391">
        <v>17137637</v>
      </c>
    </row>
    <row r="20" spans="1:6" ht="15.75" x14ac:dyDescent="0.25">
      <c r="A20" s="452"/>
      <c r="B20" s="452"/>
      <c r="C20" s="452"/>
      <c r="D20" s="452"/>
      <c r="E20" s="452"/>
      <c r="F20" s="452"/>
    </row>
    <row r="21" spans="1:6" ht="15.75" x14ac:dyDescent="0.25">
      <c r="A21" s="449" t="s">
        <v>410</v>
      </c>
      <c r="B21" s="449"/>
      <c r="C21" s="393">
        <f>SUM(C9:C20)</f>
        <v>1650568508.9200001</v>
      </c>
      <c r="D21" s="393">
        <f t="shared" ref="D21:F21" si="1">SUM(D9:D20)</f>
        <v>2009280150</v>
      </c>
      <c r="E21" s="393">
        <f t="shared" si="1"/>
        <v>-358711641.07999998</v>
      </c>
      <c r="F21" s="393">
        <f t="shared" si="1"/>
        <v>1624455419</v>
      </c>
    </row>
  </sheetData>
  <mergeCells count="11">
    <mergeCell ref="A6:F6"/>
    <mergeCell ref="A1:F1"/>
    <mergeCell ref="A2:F2"/>
    <mergeCell ref="A3:F3"/>
    <mergeCell ref="A4:F4"/>
    <mergeCell ref="A5:F5"/>
    <mergeCell ref="A7:A8"/>
    <mergeCell ref="B7:B8"/>
    <mergeCell ref="C7:E7"/>
    <mergeCell ref="A20:F20"/>
    <mergeCell ref="A21:B21"/>
  </mergeCells>
  <pageMargins left="0.7" right="0.7" top="0.75" bottom="0.75" header="0.3" footer="0.3"/>
  <pageSetup paperSize="9" scale="64"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N21"/>
  <sheetViews>
    <sheetView showGridLines="0" zoomScale="70" zoomScaleNormal="70" zoomScaleSheetLayoutView="93" workbookViewId="0">
      <selection activeCell="B5" sqref="A1:XFD1048576"/>
    </sheetView>
  </sheetViews>
  <sheetFormatPr defaultColWidth="9.140625" defaultRowHeight="14.25" x14ac:dyDescent="0.25"/>
  <cols>
    <col min="1" max="1" width="5.42578125" style="397" bestFit="1" customWidth="1"/>
    <col min="2" max="2" width="10.42578125" style="397" bestFit="1" customWidth="1"/>
    <col min="3" max="3" width="23.42578125" style="391" bestFit="1" customWidth="1"/>
    <col min="4" max="4" width="20" style="391" bestFit="1" customWidth="1"/>
    <col min="5" max="5" width="7.42578125" style="391" bestFit="1" customWidth="1"/>
    <col min="6" max="7" width="18.85546875" style="391" bestFit="1" customWidth="1"/>
    <col min="8" max="8" width="20.28515625" style="391" bestFit="1" customWidth="1"/>
    <col min="9" max="9" width="18.85546875" style="391" bestFit="1" customWidth="1"/>
    <col min="10" max="10" width="19.5703125" style="391" bestFit="1" customWidth="1"/>
    <col min="11" max="11" width="20" style="391" bestFit="1" customWidth="1"/>
    <col min="12" max="12" width="18.5703125" style="391" bestFit="1" customWidth="1"/>
    <col min="13" max="13" width="19.5703125" style="391" hidden="1" customWidth="1"/>
    <col min="14" max="14" width="23.42578125" style="397" bestFit="1" customWidth="1"/>
    <col min="15" max="16384" width="9.140625" style="397"/>
  </cols>
  <sheetData>
    <row r="1" spans="1:14" ht="15.75" x14ac:dyDescent="0.25">
      <c r="A1" s="452" t="str">
        <f>'N1'!A1:F1</f>
        <v>Ankpa Local Government of Kogi State</v>
      </c>
      <c r="B1" s="452"/>
      <c r="C1" s="452"/>
      <c r="D1" s="452"/>
      <c r="E1" s="452"/>
      <c r="F1" s="452"/>
      <c r="G1" s="452"/>
      <c r="H1" s="452"/>
      <c r="I1" s="452"/>
      <c r="J1" s="452"/>
      <c r="K1" s="452"/>
      <c r="L1" s="452"/>
      <c r="M1" s="452"/>
      <c r="N1" s="452"/>
    </row>
    <row r="2" spans="1:14" ht="15.75" x14ac:dyDescent="0.25">
      <c r="A2" s="452" t="str">
        <f>'N1'!A2:F2</f>
        <v>Financial Statements for the Year Ended 31 December, 2021</v>
      </c>
      <c r="B2" s="452"/>
      <c r="C2" s="452"/>
      <c r="D2" s="452"/>
      <c r="E2" s="452"/>
      <c r="F2" s="452"/>
      <c r="G2" s="452"/>
      <c r="H2" s="452"/>
      <c r="I2" s="452"/>
      <c r="J2" s="452"/>
      <c r="K2" s="452"/>
      <c r="L2" s="452"/>
      <c r="M2" s="452"/>
      <c r="N2" s="452"/>
    </row>
    <row r="3" spans="1:14" ht="15.75" x14ac:dyDescent="0.25">
      <c r="A3" s="452" t="s">
        <v>424</v>
      </c>
      <c r="B3" s="452"/>
      <c r="C3" s="452"/>
      <c r="D3" s="452"/>
      <c r="E3" s="452"/>
      <c r="F3" s="452"/>
      <c r="G3" s="452"/>
      <c r="H3" s="452"/>
      <c r="I3" s="452"/>
      <c r="J3" s="452"/>
      <c r="K3" s="452"/>
      <c r="L3" s="452"/>
      <c r="M3" s="452"/>
      <c r="N3" s="452"/>
    </row>
    <row r="4" spans="1:14" x14ac:dyDescent="0.25">
      <c r="A4" s="451"/>
      <c r="B4" s="451"/>
      <c r="C4" s="451"/>
      <c r="D4" s="451"/>
      <c r="E4" s="451"/>
      <c r="F4" s="451"/>
      <c r="G4" s="451"/>
      <c r="H4" s="451"/>
      <c r="I4" s="451"/>
      <c r="J4" s="451"/>
      <c r="K4" s="451"/>
      <c r="L4" s="451"/>
      <c r="M4" s="451"/>
      <c r="N4" s="451"/>
    </row>
    <row r="5" spans="1:14" ht="15.75" x14ac:dyDescent="0.25">
      <c r="A5" s="449" t="s">
        <v>797</v>
      </c>
      <c r="B5" s="449"/>
      <c r="C5" s="449"/>
      <c r="D5" s="449"/>
      <c r="E5" s="449"/>
      <c r="F5" s="449"/>
      <c r="G5" s="449"/>
      <c r="H5" s="449"/>
      <c r="I5" s="449"/>
      <c r="J5" s="449"/>
      <c r="K5" s="449"/>
      <c r="L5" s="449"/>
      <c r="M5" s="449"/>
      <c r="N5" s="449"/>
    </row>
    <row r="6" spans="1:14" s="399" customFormat="1" ht="63.75" x14ac:dyDescent="0.25">
      <c r="A6" s="396" t="s">
        <v>411</v>
      </c>
      <c r="B6" s="396" t="s">
        <v>364</v>
      </c>
      <c r="C6" s="400" t="s">
        <v>413</v>
      </c>
      <c r="D6" s="395" t="s">
        <v>858</v>
      </c>
      <c r="E6" s="395" t="s">
        <v>863</v>
      </c>
      <c r="F6" s="395" t="s">
        <v>804</v>
      </c>
      <c r="G6" s="395" t="s">
        <v>806</v>
      </c>
      <c r="H6" s="395" t="s">
        <v>859</v>
      </c>
      <c r="I6" s="395" t="s">
        <v>860</v>
      </c>
      <c r="J6" s="395" t="s">
        <v>861</v>
      </c>
      <c r="K6" s="395" t="s">
        <v>805</v>
      </c>
      <c r="L6" s="400" t="s">
        <v>769</v>
      </c>
      <c r="M6" s="395" t="s">
        <v>862</v>
      </c>
      <c r="N6" s="396" t="s">
        <v>363</v>
      </c>
    </row>
    <row r="7" spans="1:14" x14ac:dyDescent="0.25">
      <c r="A7" s="407">
        <v>1</v>
      </c>
      <c r="B7" s="397" t="s">
        <v>311</v>
      </c>
      <c r="C7" s="391">
        <v>110954133.41</v>
      </c>
      <c r="D7" s="391">
        <v>0</v>
      </c>
      <c r="F7" s="391">
        <v>1105360.55</v>
      </c>
      <c r="G7" s="391">
        <v>0</v>
      </c>
      <c r="H7" s="391">
        <v>0</v>
      </c>
      <c r="I7" s="391">
        <v>0</v>
      </c>
      <c r="J7" s="391">
        <v>121654.38</v>
      </c>
      <c r="K7" s="391">
        <v>1962889.52</v>
      </c>
      <c r="L7" s="391">
        <v>43020.75</v>
      </c>
      <c r="M7" s="391">
        <v>0</v>
      </c>
      <c r="N7" s="397">
        <f t="shared" ref="N7:N18" si="0">SUM(C7:M7)</f>
        <v>114187058.60999998</v>
      </c>
    </row>
    <row r="8" spans="1:14" x14ac:dyDescent="0.25">
      <c r="A8" s="407">
        <v>2</v>
      </c>
      <c r="B8" s="397" t="s">
        <v>414</v>
      </c>
      <c r="C8" s="391">
        <v>127265342.48999999</v>
      </c>
      <c r="D8" s="391">
        <v>0</v>
      </c>
      <c r="F8" s="391">
        <v>0</v>
      </c>
      <c r="G8" s="391">
        <v>0</v>
      </c>
      <c r="H8" s="391">
        <v>0</v>
      </c>
      <c r="I8" s="391">
        <v>0</v>
      </c>
      <c r="J8" s="391">
        <v>0</v>
      </c>
      <c r="K8" s="391">
        <v>0</v>
      </c>
      <c r="L8" s="391">
        <v>0</v>
      </c>
      <c r="M8" s="391">
        <v>0</v>
      </c>
      <c r="N8" s="397">
        <f t="shared" si="0"/>
        <v>127265342.48999999</v>
      </c>
    </row>
    <row r="9" spans="1:14" x14ac:dyDescent="0.25">
      <c r="A9" s="407">
        <v>3</v>
      </c>
      <c r="B9" s="397" t="s">
        <v>313</v>
      </c>
      <c r="C9" s="422">
        <v>94586265.870000005</v>
      </c>
      <c r="D9" s="422">
        <v>164324.31</v>
      </c>
      <c r="E9" s="422"/>
      <c r="F9" s="422">
        <v>0</v>
      </c>
      <c r="G9" s="422">
        <v>0</v>
      </c>
      <c r="H9" s="391">
        <v>3927375.22</v>
      </c>
      <c r="I9" s="391">
        <v>0</v>
      </c>
      <c r="J9" s="391">
        <v>0</v>
      </c>
      <c r="K9" s="391">
        <v>2388698.86</v>
      </c>
      <c r="L9" s="391">
        <v>0</v>
      </c>
      <c r="M9" s="391">
        <v>0</v>
      </c>
      <c r="N9" s="397">
        <f t="shared" si="0"/>
        <v>101066664.26000001</v>
      </c>
    </row>
    <row r="10" spans="1:14" x14ac:dyDescent="0.25">
      <c r="A10" s="407">
        <v>4</v>
      </c>
      <c r="B10" s="397" t="s">
        <v>314</v>
      </c>
      <c r="C10" s="391">
        <v>105064228.40000001</v>
      </c>
      <c r="D10" s="391">
        <v>0</v>
      </c>
      <c r="F10" s="391">
        <v>0</v>
      </c>
      <c r="G10" s="391">
        <v>9940634.8900000006</v>
      </c>
      <c r="H10" s="391">
        <v>3927375.22</v>
      </c>
      <c r="I10" s="391">
        <v>0</v>
      </c>
      <c r="J10" s="391">
        <v>0</v>
      </c>
      <c r="K10" s="391">
        <v>0</v>
      </c>
      <c r="L10" s="391">
        <v>0</v>
      </c>
      <c r="M10" s="391">
        <v>0</v>
      </c>
      <c r="N10" s="397">
        <f t="shared" si="0"/>
        <v>118932238.51000001</v>
      </c>
    </row>
    <row r="11" spans="1:14" x14ac:dyDescent="0.25">
      <c r="A11" s="407">
        <v>5</v>
      </c>
      <c r="B11" s="397" t="s">
        <v>315</v>
      </c>
      <c r="C11" s="391">
        <v>118394215.59</v>
      </c>
      <c r="D11" s="391">
        <v>0</v>
      </c>
      <c r="F11" s="391">
        <v>1726459.62</v>
      </c>
      <c r="G11" s="391">
        <v>0</v>
      </c>
      <c r="H11" s="391">
        <v>15963595.82</v>
      </c>
      <c r="I11" s="391">
        <v>0</v>
      </c>
      <c r="J11" s="391">
        <v>0</v>
      </c>
      <c r="K11" s="391">
        <v>0</v>
      </c>
      <c r="L11" s="391">
        <v>0</v>
      </c>
      <c r="M11" s="391">
        <v>0</v>
      </c>
      <c r="N11" s="397">
        <f t="shared" si="0"/>
        <v>136084271.03</v>
      </c>
    </row>
    <row r="12" spans="1:14" x14ac:dyDescent="0.25">
      <c r="A12" s="407">
        <v>6</v>
      </c>
      <c r="B12" s="397" t="s">
        <v>316</v>
      </c>
      <c r="C12" s="391">
        <v>99141716.129999995</v>
      </c>
      <c r="D12" s="391">
        <v>6530466.4100000001</v>
      </c>
      <c r="F12" s="391">
        <v>1117919.83</v>
      </c>
      <c r="G12" s="391">
        <v>0</v>
      </c>
      <c r="H12" s="391">
        <v>3927375.22</v>
      </c>
      <c r="I12" s="391">
        <v>0</v>
      </c>
      <c r="J12" s="391">
        <v>0</v>
      </c>
      <c r="K12" s="391">
        <v>0</v>
      </c>
      <c r="L12" s="391">
        <v>0</v>
      </c>
      <c r="M12" s="391">
        <v>0</v>
      </c>
      <c r="N12" s="397">
        <f t="shared" si="0"/>
        <v>110717477.58999999</v>
      </c>
    </row>
    <row r="13" spans="1:14" x14ac:dyDescent="0.25">
      <c r="A13" s="407">
        <v>7</v>
      </c>
      <c r="B13" s="397" t="s">
        <v>317</v>
      </c>
      <c r="C13" s="391">
        <v>161463411.69999999</v>
      </c>
      <c r="D13" s="391">
        <v>15879385.300000001</v>
      </c>
      <c r="F13" s="391">
        <v>0</v>
      </c>
      <c r="G13" s="391">
        <v>0</v>
      </c>
      <c r="H13" s="391">
        <v>5221461.2</v>
      </c>
      <c r="I13" s="391">
        <v>2193844.1</v>
      </c>
      <c r="J13" s="391">
        <v>0</v>
      </c>
      <c r="K13" s="391">
        <v>0</v>
      </c>
      <c r="L13" s="391">
        <v>0</v>
      </c>
      <c r="M13" s="391">
        <v>0</v>
      </c>
      <c r="N13" s="397">
        <f t="shared" si="0"/>
        <v>184758102.29999998</v>
      </c>
    </row>
    <row r="14" spans="1:14" x14ac:dyDescent="0.25">
      <c r="A14" s="407">
        <v>8</v>
      </c>
      <c r="B14" s="397" t="s">
        <v>318</v>
      </c>
      <c r="C14" s="391">
        <v>154191840.28</v>
      </c>
      <c r="D14" s="391">
        <v>0</v>
      </c>
      <c r="F14" s="391">
        <v>1063046.7</v>
      </c>
      <c r="G14" s="391">
        <v>0</v>
      </c>
      <c r="H14" s="391">
        <v>9279213.1699999999</v>
      </c>
      <c r="I14" s="391">
        <v>0</v>
      </c>
      <c r="J14" s="391">
        <v>0</v>
      </c>
      <c r="K14" s="391">
        <v>0</v>
      </c>
      <c r="L14" s="391">
        <v>0</v>
      </c>
      <c r="M14" s="391">
        <v>0</v>
      </c>
      <c r="N14" s="397">
        <f t="shared" si="0"/>
        <v>164534100.14999998</v>
      </c>
    </row>
    <row r="15" spans="1:14" x14ac:dyDescent="0.25">
      <c r="A15" s="407">
        <v>9</v>
      </c>
      <c r="B15" s="397" t="s">
        <v>319</v>
      </c>
      <c r="C15" s="422">
        <v>125671855.15000001</v>
      </c>
      <c r="D15" s="422">
        <v>15720591.449999999</v>
      </c>
      <c r="E15" s="422"/>
      <c r="F15" s="422">
        <v>679693.53</v>
      </c>
      <c r="G15" s="391">
        <v>0</v>
      </c>
      <c r="H15" s="391">
        <v>3927375.22</v>
      </c>
      <c r="I15" s="391">
        <v>0</v>
      </c>
      <c r="J15" s="391">
        <v>0</v>
      </c>
      <c r="K15" s="391">
        <v>0</v>
      </c>
      <c r="L15" s="391">
        <v>0</v>
      </c>
      <c r="M15" s="391">
        <v>0</v>
      </c>
      <c r="N15" s="397">
        <f t="shared" si="0"/>
        <v>145999515.34999999</v>
      </c>
    </row>
    <row r="16" spans="1:14" x14ac:dyDescent="0.25">
      <c r="A16" s="407">
        <v>10</v>
      </c>
      <c r="B16" s="397" t="s">
        <v>320</v>
      </c>
      <c r="C16" s="422">
        <v>0</v>
      </c>
      <c r="D16" s="422">
        <v>126582.99</v>
      </c>
      <c r="E16" s="422"/>
      <c r="F16" s="422">
        <v>796287.7</v>
      </c>
      <c r="G16" s="391">
        <v>0</v>
      </c>
      <c r="H16" s="391">
        <v>0</v>
      </c>
      <c r="I16" s="391">
        <v>0</v>
      </c>
      <c r="J16" s="391">
        <v>0</v>
      </c>
      <c r="K16" s="391">
        <v>0</v>
      </c>
      <c r="L16" s="391">
        <v>0</v>
      </c>
      <c r="M16" s="391">
        <v>0</v>
      </c>
      <c r="N16" s="397">
        <f t="shared" si="0"/>
        <v>922870.69</v>
      </c>
    </row>
    <row r="17" spans="1:14" x14ac:dyDescent="0.25">
      <c r="A17" s="407">
        <v>11</v>
      </c>
      <c r="B17" s="397" t="s">
        <v>321</v>
      </c>
      <c r="C17" s="422">
        <v>253481539.02000001</v>
      </c>
      <c r="D17" s="422">
        <v>47161774.340000004</v>
      </c>
      <c r="E17" s="422"/>
      <c r="F17" s="422">
        <v>1750422.33</v>
      </c>
      <c r="G17" s="391">
        <v>0</v>
      </c>
      <c r="H17" s="391">
        <v>9115048.5099999998</v>
      </c>
      <c r="I17" s="391">
        <v>0</v>
      </c>
      <c r="J17" s="391">
        <v>0</v>
      </c>
      <c r="K17" s="391">
        <v>0</v>
      </c>
      <c r="L17" s="391">
        <v>0</v>
      </c>
      <c r="M17" s="391">
        <v>0</v>
      </c>
      <c r="N17" s="397">
        <f t="shared" si="0"/>
        <v>311508784.19999999</v>
      </c>
    </row>
    <row r="18" spans="1:14" x14ac:dyDescent="0.25">
      <c r="A18" s="407">
        <v>12</v>
      </c>
      <c r="B18" s="397" t="s">
        <v>322</v>
      </c>
      <c r="C18" s="391">
        <v>129503531.69</v>
      </c>
      <c r="D18" s="391">
        <v>0</v>
      </c>
      <c r="F18" s="391">
        <v>1161178.83</v>
      </c>
      <c r="G18" s="391">
        <v>0</v>
      </c>
      <c r="H18" s="391">
        <v>3927375.22</v>
      </c>
      <c r="I18" s="391">
        <v>0</v>
      </c>
      <c r="J18" s="391">
        <v>0</v>
      </c>
      <c r="K18" s="391">
        <v>0</v>
      </c>
      <c r="L18" s="391">
        <v>0</v>
      </c>
      <c r="M18" s="391">
        <v>0</v>
      </c>
      <c r="N18" s="397">
        <f t="shared" si="0"/>
        <v>134592085.74000001</v>
      </c>
    </row>
    <row r="19" spans="1:14" x14ac:dyDescent="0.25">
      <c r="A19" s="451">
        <f>SUM(C19:M19)</f>
        <v>0</v>
      </c>
      <c r="B19" s="451"/>
      <c r="C19" s="451"/>
      <c r="D19" s="451"/>
      <c r="E19" s="451"/>
      <c r="F19" s="451"/>
      <c r="G19" s="451"/>
      <c r="H19" s="451"/>
      <c r="I19" s="451"/>
      <c r="J19" s="451"/>
      <c r="K19" s="451"/>
      <c r="L19" s="451"/>
      <c r="M19" s="451"/>
      <c r="N19" s="451"/>
    </row>
    <row r="20" spans="1:14" ht="15.75" x14ac:dyDescent="0.25">
      <c r="A20" s="452" t="s">
        <v>1</v>
      </c>
      <c r="B20" s="452"/>
      <c r="C20" s="388">
        <f>SUM(C7:C19)</f>
        <v>1479718079.73</v>
      </c>
      <c r="D20" s="388">
        <f t="shared" ref="D20:N20" si="1">SUM(D7:D19)</f>
        <v>85583124.800000012</v>
      </c>
      <c r="E20" s="388">
        <f t="shared" si="1"/>
        <v>0</v>
      </c>
      <c r="F20" s="388">
        <f t="shared" si="1"/>
        <v>9400369.0899999999</v>
      </c>
      <c r="G20" s="388">
        <f t="shared" si="1"/>
        <v>9940634.8900000006</v>
      </c>
      <c r="H20" s="388">
        <f t="shared" si="1"/>
        <v>59216194.799999997</v>
      </c>
      <c r="I20" s="388">
        <f t="shared" si="1"/>
        <v>2193844.1</v>
      </c>
      <c r="J20" s="388">
        <f t="shared" si="1"/>
        <v>121654.38</v>
      </c>
      <c r="K20" s="388">
        <f t="shared" si="1"/>
        <v>4351588.38</v>
      </c>
      <c r="L20" s="388">
        <f t="shared" si="1"/>
        <v>43020.75</v>
      </c>
      <c r="M20" s="388">
        <f t="shared" si="1"/>
        <v>0</v>
      </c>
      <c r="N20" s="388">
        <f t="shared" si="1"/>
        <v>1650568510.9200001</v>
      </c>
    </row>
    <row r="21" spans="1:14" x14ac:dyDescent="0.25">
      <c r="A21" s="451"/>
      <c r="B21" s="451"/>
      <c r="C21" s="451"/>
      <c r="D21" s="451"/>
      <c r="E21" s="451"/>
      <c r="F21" s="451"/>
      <c r="G21" s="451"/>
      <c r="H21" s="451"/>
      <c r="I21" s="451"/>
      <c r="J21" s="451"/>
      <c r="K21" s="451"/>
      <c r="L21" s="451"/>
      <c r="M21" s="451"/>
      <c r="N21" s="451"/>
    </row>
  </sheetData>
  <mergeCells count="8">
    <mergeCell ref="A20:B20"/>
    <mergeCell ref="A21:N21"/>
    <mergeCell ref="A1:N1"/>
    <mergeCell ref="A2:N2"/>
    <mergeCell ref="A4:N4"/>
    <mergeCell ref="A5:N5"/>
    <mergeCell ref="A19:N19"/>
    <mergeCell ref="A3:N3"/>
  </mergeCells>
  <pageMargins left="0.7" right="0.7" top="0.75" bottom="0.75" header="0.3" footer="0.3"/>
  <pageSetup paperSize="9"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27"/>
  <sheetViews>
    <sheetView showGridLines="0" zoomScaleNormal="100" zoomScaleSheetLayoutView="100" workbookViewId="0">
      <selection activeCell="B5" sqref="A1:XFD1048576"/>
    </sheetView>
  </sheetViews>
  <sheetFormatPr defaultColWidth="9.140625" defaultRowHeight="14.25" x14ac:dyDescent="0.25"/>
  <cols>
    <col min="1" max="1" width="5.5703125" style="421" customWidth="1"/>
    <col min="2" max="2" width="23.28515625" style="397" customWidth="1"/>
    <col min="3" max="3" width="18.42578125" style="397" bestFit="1" customWidth="1"/>
    <col min="4" max="4" width="19" style="397" bestFit="1" customWidth="1"/>
    <col min="5" max="5" width="17.85546875" style="397" bestFit="1" customWidth="1"/>
    <col min="6" max="6" width="18.28515625" style="397" bestFit="1" customWidth="1"/>
    <col min="7" max="16384" width="9.140625" style="397"/>
  </cols>
  <sheetData>
    <row r="1" spans="1:6" ht="15.75" x14ac:dyDescent="0.25">
      <c r="A1" s="452" t="str">
        <f>'1a'!A1:N1</f>
        <v>Ankpa Local Government of Kogi State</v>
      </c>
      <c r="B1" s="452"/>
      <c r="C1" s="452"/>
      <c r="D1" s="452"/>
      <c r="E1" s="452"/>
      <c r="F1" s="452"/>
    </row>
    <row r="2" spans="1:6" ht="15.75" x14ac:dyDescent="0.25">
      <c r="A2" s="452" t="str">
        <f>'1a'!A2:N2</f>
        <v>Financial Statements for the Year Ended 31 December, 2021</v>
      </c>
      <c r="B2" s="452"/>
      <c r="C2" s="452"/>
      <c r="D2" s="452"/>
      <c r="E2" s="452"/>
      <c r="F2" s="452"/>
    </row>
    <row r="3" spans="1:6" ht="15.75" x14ac:dyDescent="0.25">
      <c r="A3" s="452" t="s">
        <v>424</v>
      </c>
      <c r="B3" s="452"/>
      <c r="C3" s="452"/>
      <c r="D3" s="452"/>
      <c r="E3" s="452"/>
      <c r="F3" s="452"/>
    </row>
    <row r="4" spans="1:6" x14ac:dyDescent="0.25">
      <c r="A4" s="451"/>
      <c r="B4" s="451"/>
      <c r="C4" s="451"/>
      <c r="D4" s="451"/>
      <c r="E4" s="451"/>
      <c r="F4" s="451"/>
    </row>
    <row r="5" spans="1:6" s="394" customFormat="1" ht="15.75" x14ac:dyDescent="0.25">
      <c r="A5" s="449" t="s">
        <v>770</v>
      </c>
      <c r="B5" s="449"/>
      <c r="C5" s="449"/>
      <c r="D5" s="449"/>
      <c r="E5" s="449"/>
      <c r="F5" s="449"/>
    </row>
    <row r="6" spans="1:6" s="394" customFormat="1" ht="31.5" x14ac:dyDescent="0.25">
      <c r="A6" s="463" t="s">
        <v>411</v>
      </c>
      <c r="B6" s="449" t="s">
        <v>384</v>
      </c>
      <c r="C6" s="452" t="str">
        <f>'N1'!C7:E7</f>
        <v>Year Ended 31st 
December 2021</v>
      </c>
      <c r="D6" s="452"/>
      <c r="E6" s="452"/>
      <c r="F6" s="398" t="s">
        <v>792</v>
      </c>
    </row>
    <row r="7" spans="1:6" ht="15.75" x14ac:dyDescent="0.25">
      <c r="A7" s="463"/>
      <c r="B7" s="449"/>
      <c r="C7" s="408" t="s">
        <v>481</v>
      </c>
      <c r="D7" s="408" t="s">
        <v>482</v>
      </c>
      <c r="E7" s="408" t="s">
        <v>483</v>
      </c>
      <c r="F7" s="408" t="s">
        <v>481</v>
      </c>
    </row>
    <row r="8" spans="1:6" x14ac:dyDescent="0.25">
      <c r="A8" s="401">
        <v>1</v>
      </c>
      <c r="B8" s="397" t="s">
        <v>513</v>
      </c>
      <c r="C8" s="420">
        <v>824477952.45000005</v>
      </c>
      <c r="D8" s="392">
        <v>692332870</v>
      </c>
      <c r="E8" s="391">
        <f>C8-D8</f>
        <v>132145082.45000005</v>
      </c>
      <c r="F8" s="391">
        <v>591978546.38999999</v>
      </c>
    </row>
    <row r="9" spans="1:6" x14ac:dyDescent="0.25">
      <c r="A9" s="451"/>
      <c r="B9" s="451"/>
      <c r="C9" s="451"/>
      <c r="D9" s="451"/>
      <c r="E9" s="451"/>
      <c r="F9" s="451"/>
    </row>
    <row r="10" spans="1:6" s="394" customFormat="1" ht="15.75" x14ac:dyDescent="0.25">
      <c r="A10" s="452" t="s">
        <v>1</v>
      </c>
      <c r="B10" s="452"/>
      <c r="C10" s="393">
        <f>C8</f>
        <v>824477952.45000005</v>
      </c>
      <c r="D10" s="393">
        <f>D8</f>
        <v>692332870</v>
      </c>
      <c r="E10" s="393">
        <f>E8</f>
        <v>132145082.45000005</v>
      </c>
      <c r="F10" s="393">
        <f>F8</f>
        <v>591978546.38999999</v>
      </c>
    </row>
    <row r="27" spans="2:4" ht="15.75" x14ac:dyDescent="0.25">
      <c r="B27" s="452"/>
      <c r="C27" s="452"/>
      <c r="D27" s="452"/>
    </row>
  </sheetData>
  <mergeCells count="11">
    <mergeCell ref="B27:D27"/>
    <mergeCell ref="A1:F1"/>
    <mergeCell ref="A2:F2"/>
    <mergeCell ref="A3:F3"/>
    <mergeCell ref="A4:F4"/>
    <mergeCell ref="A5:F5"/>
    <mergeCell ref="A6:A7"/>
    <mergeCell ref="B6:B7"/>
    <mergeCell ref="C6:E6"/>
    <mergeCell ref="A9:F9"/>
    <mergeCell ref="A10:B10"/>
  </mergeCell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7"/>
  <sheetViews>
    <sheetView showGridLines="0" zoomScaleNormal="100" zoomScaleSheetLayoutView="98" workbookViewId="0">
      <selection activeCell="B5" sqref="A1:XFD1048576"/>
    </sheetView>
  </sheetViews>
  <sheetFormatPr defaultColWidth="9.140625" defaultRowHeight="14.25" x14ac:dyDescent="0.25"/>
  <cols>
    <col min="1" max="1" width="7.140625" style="397" bestFit="1" customWidth="1"/>
    <col min="2" max="2" width="29.140625" style="397" customWidth="1"/>
    <col min="3" max="3" width="19.42578125" style="391" bestFit="1" customWidth="1"/>
    <col min="4" max="4" width="18.85546875" style="391" bestFit="1" customWidth="1"/>
    <col min="5" max="16384" width="9.140625" style="397"/>
  </cols>
  <sheetData>
    <row r="1" spans="1:4" ht="15.75" x14ac:dyDescent="0.25">
      <c r="A1" s="452" t="str">
        <f>'N2'!A1</f>
        <v>Ankpa Local Government of Kogi State</v>
      </c>
      <c r="B1" s="452"/>
      <c r="C1" s="452"/>
      <c r="D1" s="452"/>
    </row>
    <row r="2" spans="1:4" ht="15.75" x14ac:dyDescent="0.25">
      <c r="A2" s="452" t="str">
        <f>'N2'!A2</f>
        <v>Financial Statements for the Year Ended 31 December, 2021</v>
      </c>
      <c r="B2" s="452"/>
      <c r="C2" s="452"/>
      <c r="D2" s="452"/>
    </row>
    <row r="3" spans="1:4" ht="15.75" x14ac:dyDescent="0.25">
      <c r="A3" s="452" t="s">
        <v>424</v>
      </c>
      <c r="B3" s="452"/>
      <c r="C3" s="452"/>
      <c r="D3" s="452"/>
    </row>
    <row r="4" spans="1:4" x14ac:dyDescent="0.25">
      <c r="A4" s="451"/>
      <c r="B4" s="451"/>
      <c r="C4" s="451"/>
      <c r="D4" s="451"/>
    </row>
    <row r="5" spans="1:4" s="394" customFormat="1" ht="15.75" x14ac:dyDescent="0.25">
      <c r="A5" s="449" t="s">
        <v>819</v>
      </c>
      <c r="B5" s="449"/>
      <c r="C5" s="449"/>
      <c r="D5" s="449"/>
    </row>
    <row r="6" spans="1:4" s="394" customFormat="1" ht="31.5" x14ac:dyDescent="0.25">
      <c r="A6" s="394" t="s">
        <v>411</v>
      </c>
      <c r="B6" s="394" t="s">
        <v>480</v>
      </c>
      <c r="C6" s="386" t="s">
        <v>839</v>
      </c>
      <c r="D6" s="386" t="s">
        <v>792</v>
      </c>
    </row>
    <row r="7" spans="1:4" x14ac:dyDescent="0.25">
      <c r="A7" s="407">
        <v>1</v>
      </c>
      <c r="B7" s="397" t="s">
        <v>311</v>
      </c>
      <c r="C7" s="391">
        <v>68596850.769999996</v>
      </c>
      <c r="D7" s="391">
        <v>45915841.119999997</v>
      </c>
    </row>
    <row r="8" spans="1:4" x14ac:dyDescent="0.25">
      <c r="A8" s="407">
        <v>2</v>
      </c>
      <c r="B8" s="397" t="s">
        <v>312</v>
      </c>
      <c r="C8" s="391">
        <v>63030058.149999999</v>
      </c>
      <c r="D8" s="391">
        <v>41826750.079999998</v>
      </c>
    </row>
    <row r="9" spans="1:4" x14ac:dyDescent="0.25">
      <c r="A9" s="407">
        <v>3</v>
      </c>
      <c r="B9" s="397" t="s">
        <v>313</v>
      </c>
      <c r="C9" s="391">
        <v>67283819.370000005</v>
      </c>
      <c r="D9" s="391">
        <v>39852151.960000001</v>
      </c>
    </row>
    <row r="10" spans="1:4" x14ac:dyDescent="0.25">
      <c r="A10" s="407">
        <v>4</v>
      </c>
      <c r="B10" s="397" t="s">
        <v>314</v>
      </c>
      <c r="C10" s="391">
        <v>72788205.019999996</v>
      </c>
      <c r="D10" s="391">
        <v>48283574.549999997</v>
      </c>
    </row>
    <row r="11" spans="1:4" x14ac:dyDescent="0.25">
      <c r="A11" s="407">
        <v>5</v>
      </c>
      <c r="B11" s="397" t="s">
        <v>315</v>
      </c>
      <c r="C11" s="391">
        <v>71930476.780000001</v>
      </c>
      <c r="D11" s="391">
        <v>37950295.240000002</v>
      </c>
    </row>
    <row r="12" spans="1:4" x14ac:dyDescent="0.25">
      <c r="A12" s="407">
        <v>6</v>
      </c>
      <c r="B12" s="397" t="s">
        <v>316</v>
      </c>
      <c r="C12" s="391">
        <v>73259996.709999993</v>
      </c>
      <c r="D12" s="391">
        <v>41700014.68</v>
      </c>
    </row>
    <row r="13" spans="1:4" x14ac:dyDescent="0.25">
      <c r="A13" s="407">
        <v>7</v>
      </c>
      <c r="B13" s="397" t="s">
        <v>317</v>
      </c>
      <c r="C13" s="391">
        <v>61844425.859999999</v>
      </c>
      <c r="D13" s="391">
        <v>51684083.969999999</v>
      </c>
    </row>
    <row r="14" spans="1:4" x14ac:dyDescent="0.25">
      <c r="A14" s="407">
        <v>8</v>
      </c>
      <c r="B14" s="397" t="s">
        <v>318</v>
      </c>
      <c r="C14" s="391">
        <v>61360982.850000001</v>
      </c>
      <c r="D14" s="391">
        <v>53148083.799999997</v>
      </c>
    </row>
    <row r="15" spans="1:4" x14ac:dyDescent="0.25">
      <c r="A15" s="407">
        <v>9</v>
      </c>
      <c r="B15" s="397" t="s">
        <v>319</v>
      </c>
      <c r="C15" s="391">
        <v>71368941.829999998</v>
      </c>
      <c r="D15" s="391">
        <v>61518100.68</v>
      </c>
    </row>
    <row r="16" spans="1:4" x14ac:dyDescent="0.25">
      <c r="A16" s="407">
        <v>10</v>
      </c>
      <c r="B16" s="397" t="s">
        <v>320</v>
      </c>
      <c r="C16" s="391">
        <v>0</v>
      </c>
      <c r="D16" s="391">
        <v>56626709.810000002</v>
      </c>
    </row>
    <row r="17" spans="1:4" x14ac:dyDescent="0.25">
      <c r="A17" s="407">
        <v>11</v>
      </c>
      <c r="B17" s="397" t="s">
        <v>321</v>
      </c>
      <c r="C17" s="391">
        <v>134317754.34999999</v>
      </c>
      <c r="D17" s="391">
        <v>50350774.880000003</v>
      </c>
    </row>
    <row r="18" spans="1:4" x14ac:dyDescent="0.25">
      <c r="A18" s="407">
        <v>12</v>
      </c>
      <c r="B18" s="397" t="s">
        <v>322</v>
      </c>
      <c r="C18" s="391">
        <v>78696440.760000005</v>
      </c>
      <c r="D18" s="391">
        <v>63122165.619999997</v>
      </c>
    </row>
    <row r="19" spans="1:4" s="394" customFormat="1" ht="15.75" x14ac:dyDescent="0.25">
      <c r="A19" s="452" t="s">
        <v>1</v>
      </c>
      <c r="B19" s="452"/>
      <c r="C19" s="393">
        <f>SUM(C7:C18)</f>
        <v>824477952.45000005</v>
      </c>
      <c r="D19" s="393">
        <f>SUM(D7:D18)</f>
        <v>591978546.38999999</v>
      </c>
    </row>
    <row r="37" spans="2:4" ht="15.75" x14ac:dyDescent="0.25">
      <c r="B37" s="452"/>
      <c r="C37" s="452"/>
      <c r="D37" s="452"/>
    </row>
  </sheetData>
  <mergeCells count="7">
    <mergeCell ref="A19:B19"/>
    <mergeCell ref="B37:D37"/>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22"/>
  <sheetViews>
    <sheetView showGridLines="0" topLeftCell="A5" zoomScaleNormal="100" zoomScaleSheetLayoutView="98" workbookViewId="0">
      <selection activeCell="B5" sqref="A1:XFD1048576"/>
    </sheetView>
  </sheetViews>
  <sheetFormatPr defaultColWidth="9.140625" defaultRowHeight="14.25" x14ac:dyDescent="0.25"/>
  <cols>
    <col min="1" max="1" width="7.140625" style="397" bestFit="1" customWidth="1"/>
    <col min="2" max="2" width="37.85546875" style="397" bestFit="1" customWidth="1"/>
    <col min="3" max="3" width="18" style="391" bestFit="1" customWidth="1"/>
    <col min="4" max="4" width="17.85546875" style="391" customWidth="1"/>
    <col min="5" max="5" width="17.7109375" style="391" bestFit="1" customWidth="1"/>
    <col min="6" max="6" width="18.5703125" style="391" bestFit="1" customWidth="1"/>
    <col min="7" max="7" width="9.140625" style="397"/>
    <col min="8" max="8" width="17.5703125" style="397" bestFit="1" customWidth="1"/>
    <col min="9" max="16384" width="9.140625" style="397"/>
  </cols>
  <sheetData>
    <row r="1" spans="1:6" ht="15.75" x14ac:dyDescent="0.25">
      <c r="A1" s="452" t="str">
        <f>N2a!A1:D1</f>
        <v>Ankpa Local Government of Kogi State</v>
      </c>
      <c r="B1" s="452"/>
      <c r="C1" s="452"/>
      <c r="D1" s="452"/>
      <c r="E1" s="452"/>
      <c r="F1" s="452"/>
    </row>
    <row r="2" spans="1:6" ht="15.75" x14ac:dyDescent="0.25">
      <c r="A2" s="452" t="str">
        <f>N2a!A2:D2</f>
        <v>Financial Statements for the Year Ended 31 December, 2021</v>
      </c>
      <c r="B2" s="452"/>
      <c r="C2" s="452"/>
      <c r="D2" s="452"/>
      <c r="E2" s="452"/>
      <c r="F2" s="452"/>
    </row>
    <row r="3" spans="1:6" ht="15.75" x14ac:dyDescent="0.25">
      <c r="A3" s="452" t="s">
        <v>424</v>
      </c>
      <c r="B3" s="452"/>
      <c r="C3" s="452"/>
      <c r="D3" s="452"/>
      <c r="E3" s="452"/>
      <c r="F3" s="452"/>
    </row>
    <row r="4" spans="1:6" ht="15.75" x14ac:dyDescent="0.25">
      <c r="A4" s="452"/>
      <c r="B4" s="452"/>
      <c r="C4" s="452"/>
      <c r="D4" s="452"/>
      <c r="E4" s="452"/>
      <c r="F4" s="452"/>
    </row>
    <row r="5" spans="1:6" ht="15.75" x14ac:dyDescent="0.25">
      <c r="A5" s="449" t="s">
        <v>772</v>
      </c>
      <c r="B5" s="449"/>
      <c r="C5" s="449"/>
      <c r="D5" s="449"/>
      <c r="E5" s="449"/>
      <c r="F5" s="449"/>
    </row>
    <row r="6" spans="1:6" ht="31.5" x14ac:dyDescent="0.25">
      <c r="A6" s="452" t="s">
        <v>411</v>
      </c>
      <c r="B6" s="449" t="s">
        <v>3</v>
      </c>
      <c r="C6" s="459" t="str">
        <f>N2a!C6</f>
        <v>Year Ended 31st 
December 2021</v>
      </c>
      <c r="D6" s="459"/>
      <c r="E6" s="459"/>
      <c r="F6" s="386" t="s">
        <v>792</v>
      </c>
    </row>
    <row r="7" spans="1:6" s="394" customFormat="1" ht="15.75" x14ac:dyDescent="0.25">
      <c r="A7" s="452"/>
      <c r="B7" s="449"/>
      <c r="C7" s="410" t="s">
        <v>481</v>
      </c>
      <c r="D7" s="410" t="s">
        <v>482</v>
      </c>
      <c r="E7" s="410" t="s">
        <v>483</v>
      </c>
      <c r="F7" s="410" t="s">
        <v>481</v>
      </c>
    </row>
    <row r="8" spans="1:6" x14ac:dyDescent="0.25">
      <c r="A8" s="407">
        <v>1</v>
      </c>
      <c r="B8" s="397" t="s">
        <v>864</v>
      </c>
      <c r="C8" s="391">
        <v>23440713.07</v>
      </c>
      <c r="D8" s="391">
        <v>0</v>
      </c>
      <c r="E8" s="391">
        <f>C8-D8</f>
        <v>23440713.07</v>
      </c>
      <c r="F8" s="391">
        <v>12102000</v>
      </c>
    </row>
    <row r="9" spans="1:6" x14ac:dyDescent="0.25">
      <c r="A9" s="407">
        <v>2</v>
      </c>
      <c r="B9" s="397" t="s">
        <v>865</v>
      </c>
      <c r="C9" s="391">
        <v>1246200</v>
      </c>
      <c r="D9" s="391">
        <v>0</v>
      </c>
      <c r="E9" s="391">
        <f t="shared" ref="E9:E18" si="0">C9-D9</f>
        <v>1246200</v>
      </c>
      <c r="F9" s="391">
        <v>2000000</v>
      </c>
    </row>
    <row r="10" spans="1:6" x14ac:dyDescent="0.25">
      <c r="A10" s="407">
        <v>3</v>
      </c>
      <c r="B10" s="397" t="s">
        <v>866</v>
      </c>
      <c r="C10" s="391">
        <v>179000</v>
      </c>
      <c r="D10" s="391">
        <v>500000</v>
      </c>
      <c r="E10" s="391">
        <f t="shared" si="0"/>
        <v>-321000</v>
      </c>
      <c r="F10" s="391">
        <v>500000</v>
      </c>
    </row>
    <row r="11" spans="1:6" x14ac:dyDescent="0.25">
      <c r="A11" s="407">
        <v>4</v>
      </c>
      <c r="B11" s="397" t="s">
        <v>867</v>
      </c>
      <c r="C11" s="391">
        <v>4000</v>
      </c>
      <c r="D11" s="391">
        <v>0</v>
      </c>
      <c r="E11" s="391">
        <f t="shared" si="0"/>
        <v>4000</v>
      </c>
      <c r="F11" s="391">
        <v>1000000</v>
      </c>
    </row>
    <row r="12" spans="1:6" ht="28.5" x14ac:dyDescent="0.25">
      <c r="A12" s="407">
        <v>5</v>
      </c>
      <c r="B12" s="411" t="s">
        <v>868</v>
      </c>
      <c r="C12" s="391">
        <v>336000</v>
      </c>
      <c r="D12" s="391">
        <v>0</v>
      </c>
      <c r="E12" s="391">
        <f t="shared" si="0"/>
        <v>336000</v>
      </c>
      <c r="F12" s="391">
        <v>580000</v>
      </c>
    </row>
    <row r="13" spans="1:6" x14ac:dyDescent="0.25">
      <c r="A13" s="407">
        <v>6</v>
      </c>
      <c r="B13" s="411" t="s">
        <v>869</v>
      </c>
      <c r="C13" s="391">
        <v>27000</v>
      </c>
      <c r="D13" s="391">
        <v>500000</v>
      </c>
      <c r="E13" s="391">
        <f t="shared" si="0"/>
        <v>-473000</v>
      </c>
      <c r="F13" s="391">
        <v>368948</v>
      </c>
    </row>
    <row r="14" spans="1:6" x14ac:dyDescent="0.25">
      <c r="A14" s="407">
        <v>7</v>
      </c>
      <c r="B14" s="411" t="s">
        <v>870</v>
      </c>
      <c r="C14" s="391">
        <v>404000</v>
      </c>
      <c r="D14" s="391">
        <v>0</v>
      </c>
      <c r="E14" s="391">
        <f t="shared" si="0"/>
        <v>404000</v>
      </c>
      <c r="F14" s="391">
        <v>1300000</v>
      </c>
    </row>
    <row r="15" spans="1:6" x14ac:dyDescent="0.25">
      <c r="A15" s="407">
        <v>8</v>
      </c>
      <c r="B15" s="411" t="s">
        <v>871</v>
      </c>
      <c r="C15" s="391">
        <v>3900000</v>
      </c>
      <c r="D15" s="391">
        <v>3050500</v>
      </c>
      <c r="E15" s="391">
        <f t="shared" si="0"/>
        <v>849500</v>
      </c>
      <c r="F15" s="391">
        <v>2040000</v>
      </c>
    </row>
    <row r="16" spans="1:6" x14ac:dyDescent="0.25">
      <c r="A16" s="407">
        <v>9</v>
      </c>
      <c r="B16" s="411" t="s">
        <v>872</v>
      </c>
      <c r="C16" s="391">
        <v>52000</v>
      </c>
      <c r="D16" s="391">
        <v>0</v>
      </c>
      <c r="E16" s="391">
        <f t="shared" si="0"/>
        <v>52000</v>
      </c>
      <c r="F16" s="391">
        <v>0</v>
      </c>
    </row>
    <row r="17" spans="1:6" x14ac:dyDescent="0.25">
      <c r="A17" s="407">
        <v>10</v>
      </c>
      <c r="B17" s="397" t="s">
        <v>873</v>
      </c>
      <c r="C17" s="391">
        <v>60000</v>
      </c>
      <c r="D17" s="391">
        <v>500000</v>
      </c>
      <c r="E17" s="391">
        <f t="shared" si="0"/>
        <v>-440000</v>
      </c>
      <c r="F17" s="391">
        <v>2650000</v>
      </c>
    </row>
    <row r="18" spans="1:6" ht="15" x14ac:dyDescent="0.25">
      <c r="A18" s="407">
        <v>11</v>
      </c>
      <c r="B18" s="397" t="s">
        <v>874</v>
      </c>
      <c r="C18" s="391">
        <v>18000</v>
      </c>
      <c r="D18" s="391">
        <v>500000</v>
      </c>
      <c r="E18" s="391">
        <f t="shared" si="0"/>
        <v>-482000</v>
      </c>
      <c r="F18" s="419">
        <v>206000</v>
      </c>
    </row>
    <row r="19" spans="1:6" ht="15.75" x14ac:dyDescent="0.25">
      <c r="A19" s="449" t="s">
        <v>1</v>
      </c>
      <c r="B19" s="449"/>
      <c r="C19" s="393">
        <f>SUM(C8:C18)</f>
        <v>29666913.07</v>
      </c>
      <c r="D19" s="393">
        <f t="shared" ref="D19:F19" si="1">SUM(D8:D18)</f>
        <v>5050500</v>
      </c>
      <c r="E19" s="393">
        <f>SUM(E8:E18)</f>
        <v>24616413.07</v>
      </c>
      <c r="F19" s="393">
        <f t="shared" si="1"/>
        <v>22746948</v>
      </c>
    </row>
    <row r="20" spans="1:6" ht="15.75" x14ac:dyDescent="0.25">
      <c r="A20" s="452"/>
      <c r="B20" s="452"/>
      <c r="C20" s="452"/>
      <c r="D20" s="452"/>
      <c r="E20" s="452"/>
      <c r="F20" s="452"/>
    </row>
    <row r="21" spans="1:6" x14ac:dyDescent="0.25">
      <c r="A21" s="451"/>
      <c r="B21" s="451"/>
      <c r="C21" s="451"/>
      <c r="D21" s="451"/>
      <c r="E21" s="451"/>
      <c r="F21" s="451"/>
    </row>
    <row r="22" spans="1:6" ht="15.75" x14ac:dyDescent="0.25">
      <c r="A22" s="449"/>
      <c r="B22" s="449"/>
      <c r="C22" s="449"/>
      <c r="D22" s="449"/>
      <c r="E22" s="449"/>
      <c r="F22" s="449"/>
    </row>
  </sheetData>
  <mergeCells count="12">
    <mergeCell ref="A1:F1"/>
    <mergeCell ref="A2:F2"/>
    <mergeCell ref="A4:F4"/>
    <mergeCell ref="C6:E6"/>
    <mergeCell ref="A5:F5"/>
    <mergeCell ref="A3:F3"/>
    <mergeCell ref="A22:F22"/>
    <mergeCell ref="A21:F21"/>
    <mergeCell ref="A19:B19"/>
    <mergeCell ref="B6:B7"/>
    <mergeCell ref="A6:A7"/>
    <mergeCell ref="A20:F20"/>
  </mergeCells>
  <pageMargins left="0.7" right="0.7" top="0.75" bottom="0.75" header="0.3" footer="0.3"/>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1"/>
  <sheetViews>
    <sheetView zoomScaleNormal="100" zoomScaleSheetLayoutView="98" workbookViewId="0">
      <selection activeCell="A6" sqref="A6:A7"/>
    </sheetView>
  </sheetViews>
  <sheetFormatPr defaultColWidth="9.140625" defaultRowHeight="14.25" x14ac:dyDescent="0.2"/>
  <cols>
    <col min="1" max="1" width="17.85546875" style="276" customWidth="1"/>
    <col min="2" max="2" width="53" style="341" customWidth="1"/>
    <col min="3" max="3" width="14.5703125" style="276" bestFit="1" customWidth="1"/>
    <col min="4" max="4" width="11.42578125" style="276" bestFit="1" customWidth="1"/>
    <col min="5" max="5" width="14.5703125" style="276" bestFit="1" customWidth="1"/>
    <col min="6" max="16384" width="9.140625" style="276"/>
  </cols>
  <sheetData>
    <row r="1" spans="1:5" ht="16.5" thickBot="1" x14ac:dyDescent="0.35">
      <c r="A1" s="488" t="str">
        <f>'N3'!A1</f>
        <v>Ankpa Local Government of Kogi State</v>
      </c>
      <c r="B1" s="489"/>
      <c r="C1" s="489"/>
      <c r="D1" s="489"/>
      <c r="E1" s="490"/>
    </row>
    <row r="2" spans="1:5" ht="16.5" thickBot="1" x14ac:dyDescent="0.35">
      <c r="A2" s="488" t="str">
        <f>'N3'!A2</f>
        <v>Financial Statements for the Year Ended 31 December, 2021</v>
      </c>
      <c r="B2" s="489"/>
      <c r="C2" s="489"/>
      <c r="D2" s="489"/>
      <c r="E2" s="490"/>
    </row>
    <row r="3" spans="1:5" ht="16.5" thickBot="1" x14ac:dyDescent="0.35">
      <c r="A3" s="488" t="s">
        <v>424</v>
      </c>
      <c r="B3" s="489"/>
      <c r="C3" s="489"/>
      <c r="D3" s="489"/>
      <c r="E3" s="490"/>
    </row>
    <row r="4" spans="1:5" ht="16.5" thickBot="1" x14ac:dyDescent="0.35">
      <c r="A4" s="488"/>
      <c r="B4" s="489"/>
      <c r="C4" s="489"/>
      <c r="D4" s="489"/>
      <c r="E4" s="490"/>
    </row>
    <row r="5" spans="1:5" ht="16.5" thickBot="1" x14ac:dyDescent="0.35">
      <c r="A5" s="491" t="s">
        <v>707</v>
      </c>
      <c r="B5" s="492"/>
      <c r="C5" s="492"/>
      <c r="D5" s="492"/>
      <c r="E5" s="493"/>
    </row>
    <row r="6" spans="1:5" ht="16.5" thickBot="1" x14ac:dyDescent="0.35">
      <c r="A6" s="494" t="s">
        <v>813</v>
      </c>
      <c r="B6" s="496" t="s">
        <v>384</v>
      </c>
      <c r="C6" s="488" t="str">
        <f>'N3'!C6</f>
        <v>Year Ended 31st 
December 2021</v>
      </c>
      <c r="D6" s="489"/>
      <c r="E6" s="490"/>
    </row>
    <row r="7" spans="1:5" ht="16.5" thickBot="1" x14ac:dyDescent="0.35">
      <c r="A7" s="495"/>
      <c r="B7" s="497"/>
      <c r="C7" s="330" t="s">
        <v>481</v>
      </c>
      <c r="D7" s="331" t="s">
        <v>482</v>
      </c>
      <c r="E7" s="332" t="s">
        <v>483</v>
      </c>
    </row>
    <row r="8" spans="1:5" x14ac:dyDescent="0.2">
      <c r="A8" s="333"/>
      <c r="B8" s="333" t="s">
        <v>742</v>
      </c>
      <c r="C8" s="323">
        <v>2000</v>
      </c>
      <c r="D8" s="325"/>
      <c r="E8" s="326">
        <f>C8-D8</f>
        <v>2000</v>
      </c>
    </row>
    <row r="9" spans="1:5" x14ac:dyDescent="0.2">
      <c r="A9" s="334"/>
      <c r="B9" s="334" t="s">
        <v>743</v>
      </c>
      <c r="C9" s="335">
        <v>145000</v>
      </c>
      <c r="D9" s="324"/>
      <c r="E9" s="329">
        <f>C9-D9</f>
        <v>145000</v>
      </c>
    </row>
    <row r="10" spans="1:5" x14ac:dyDescent="0.2">
      <c r="A10" s="336"/>
      <c r="B10" s="336" t="s">
        <v>744</v>
      </c>
      <c r="C10" s="327">
        <v>4000</v>
      </c>
      <c r="D10" s="328"/>
      <c r="E10" s="329">
        <f>C10-D10</f>
        <v>4000</v>
      </c>
    </row>
    <row r="11" spans="1:5" x14ac:dyDescent="0.2">
      <c r="A11" s="336"/>
      <c r="B11" s="336" t="s">
        <v>745</v>
      </c>
      <c r="C11" s="327">
        <v>3500000</v>
      </c>
      <c r="D11" s="328"/>
      <c r="E11" s="329">
        <f t="shared" ref="E11:E15" si="0">C11-D11</f>
        <v>3500000</v>
      </c>
    </row>
    <row r="12" spans="1:5" x14ac:dyDescent="0.2">
      <c r="A12" s="336"/>
      <c r="B12" s="336" t="s">
        <v>728</v>
      </c>
      <c r="C12" s="327">
        <v>3052720</v>
      </c>
      <c r="D12" s="328"/>
      <c r="E12" s="329">
        <f t="shared" si="0"/>
        <v>3052720</v>
      </c>
    </row>
    <row r="13" spans="1:5" x14ac:dyDescent="0.2">
      <c r="A13" s="336"/>
      <c r="B13" s="336" t="s">
        <v>729</v>
      </c>
      <c r="C13" s="327">
        <v>1125380</v>
      </c>
      <c r="D13" s="328"/>
      <c r="E13" s="329">
        <f t="shared" si="0"/>
        <v>1125380</v>
      </c>
    </row>
    <row r="14" spans="1:5" x14ac:dyDescent="0.2">
      <c r="A14" s="337"/>
      <c r="B14" s="336" t="s">
        <v>730</v>
      </c>
      <c r="C14" s="327">
        <v>13000</v>
      </c>
      <c r="D14" s="328"/>
      <c r="E14" s="329"/>
    </row>
    <row r="15" spans="1:5" ht="15" thickBot="1" x14ac:dyDescent="0.25">
      <c r="A15" s="338"/>
      <c r="B15" s="338" t="s">
        <v>746</v>
      </c>
      <c r="C15" s="327">
        <v>1400000</v>
      </c>
      <c r="D15" s="328"/>
      <c r="E15" s="329">
        <f t="shared" si="0"/>
        <v>1400000</v>
      </c>
    </row>
    <row r="16" spans="1:5" ht="15" thickBot="1" x14ac:dyDescent="0.25">
      <c r="A16" s="480"/>
      <c r="B16" s="481"/>
      <c r="C16" s="481"/>
      <c r="D16" s="481"/>
      <c r="E16" s="482"/>
    </row>
    <row r="17" spans="1:5" ht="16.5" thickBot="1" x14ac:dyDescent="0.35">
      <c r="A17" s="483" t="s">
        <v>1</v>
      </c>
      <c r="B17" s="484"/>
      <c r="C17" s="339">
        <f>SUM(C8:C16)</f>
        <v>9242100</v>
      </c>
      <c r="D17" s="339">
        <f>SUM(D8:D16)</f>
        <v>0</v>
      </c>
      <c r="E17" s="340">
        <f>SUM(E8:E16)</f>
        <v>9229100</v>
      </c>
    </row>
    <row r="18" spans="1:5" ht="15" thickBot="1" x14ac:dyDescent="0.25">
      <c r="A18" s="485"/>
      <c r="B18" s="486"/>
      <c r="C18" s="486"/>
      <c r="D18" s="486"/>
      <c r="E18" s="487"/>
    </row>
    <row r="20" spans="1:5" x14ac:dyDescent="0.2">
      <c r="B20" s="276"/>
    </row>
    <row r="21" spans="1:5" x14ac:dyDescent="0.2">
      <c r="B21" s="276"/>
    </row>
  </sheetData>
  <mergeCells count="11">
    <mergeCell ref="A16:E16"/>
    <mergeCell ref="A17:B17"/>
    <mergeCell ref="A18:E18"/>
    <mergeCell ref="A1:E1"/>
    <mergeCell ref="A2:E2"/>
    <mergeCell ref="A3:E3"/>
    <mergeCell ref="A4:E4"/>
    <mergeCell ref="A5:E5"/>
    <mergeCell ref="A6:A7"/>
    <mergeCell ref="B6:B7"/>
    <mergeCell ref="C6:E6"/>
  </mergeCells>
  <pageMargins left="0.7" right="0.7" top="0.75" bottom="0.75" header="0.3" footer="0.3"/>
  <pageSetup paperSize="9" scale="64"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topLeftCell="A232" zoomScale="130" zoomScaleNormal="100" zoomScaleSheetLayoutView="130" workbookViewId="0">
      <selection activeCell="D9" sqref="D9"/>
    </sheetView>
  </sheetViews>
  <sheetFormatPr defaultColWidth="9.140625" defaultRowHeight="15.75" x14ac:dyDescent="0.25"/>
  <cols>
    <col min="1" max="1" width="11.7109375" style="153" customWidth="1"/>
    <col min="2" max="2" width="82.28515625" style="153" customWidth="1"/>
    <col min="3" max="3" width="20" style="153" customWidth="1"/>
    <col min="4" max="4" width="19.42578125" style="153" customWidth="1"/>
    <col min="5" max="5" width="18.5703125" style="153" customWidth="1"/>
    <col min="6" max="6" width="35.140625" style="153" customWidth="1"/>
    <col min="7" max="7" width="20" style="153" customWidth="1"/>
    <col min="8" max="16384" width="9.140625" style="153"/>
  </cols>
  <sheetData>
    <row r="1" spans="1:6" ht="19.5" thickBot="1" x14ac:dyDescent="0.35">
      <c r="A1" s="516" t="str">
        <f>'Note 12'!A1:E1</f>
        <v>Ankpa Local Government of Kogi State</v>
      </c>
      <c r="B1" s="517"/>
      <c r="C1" s="517"/>
      <c r="D1" s="517"/>
      <c r="E1" s="517"/>
      <c r="F1" s="518"/>
    </row>
    <row r="2" spans="1:6" ht="19.5" thickBot="1" x14ac:dyDescent="0.35">
      <c r="A2" s="516" t="str">
        <f>'Note 12'!A2:E2</f>
        <v>Financial Statements for the Year Ended 31 December, 2021</v>
      </c>
      <c r="B2" s="517"/>
      <c r="C2" s="517"/>
      <c r="D2" s="517"/>
      <c r="E2" s="517"/>
      <c r="F2" s="518"/>
    </row>
    <row r="3" spans="1:6" ht="19.5" thickBot="1" x14ac:dyDescent="0.35">
      <c r="A3" s="516" t="s">
        <v>424</v>
      </c>
      <c r="B3" s="517"/>
      <c r="C3" s="517"/>
      <c r="D3" s="517"/>
      <c r="E3" s="517"/>
      <c r="F3" s="518"/>
    </row>
    <row r="4" spans="1:6" ht="19.5" thickBot="1" x14ac:dyDescent="0.35">
      <c r="A4" s="516"/>
      <c r="B4" s="517"/>
      <c r="C4" s="517"/>
      <c r="D4" s="517"/>
      <c r="E4" s="517"/>
      <c r="F4" s="518"/>
    </row>
    <row r="5" spans="1:6" ht="19.5" thickBot="1" x14ac:dyDescent="0.35">
      <c r="A5" s="519" t="s">
        <v>686</v>
      </c>
      <c r="B5" s="520"/>
      <c r="C5" s="520"/>
      <c r="D5" s="520"/>
      <c r="E5" s="520"/>
      <c r="F5" s="521"/>
    </row>
    <row r="6" spans="1:6" ht="19.5" thickBot="1" x14ac:dyDescent="0.35">
      <c r="A6" s="501" t="s">
        <v>543</v>
      </c>
      <c r="B6" s="503" t="s">
        <v>384</v>
      </c>
      <c r="C6" s="516" t="s">
        <v>405</v>
      </c>
      <c r="D6" s="517"/>
      <c r="E6" s="518"/>
      <c r="F6" s="178" t="s">
        <v>405</v>
      </c>
    </row>
    <row r="7" spans="1:6" s="154" customFormat="1" ht="19.5" thickBot="1" x14ac:dyDescent="0.35">
      <c r="A7" s="502"/>
      <c r="B7" s="504"/>
      <c r="C7" s="179" t="s">
        <v>481</v>
      </c>
      <c r="D7" s="180" t="s">
        <v>482</v>
      </c>
      <c r="E7" s="181" t="s">
        <v>483</v>
      </c>
      <c r="F7" s="182" t="s">
        <v>481</v>
      </c>
    </row>
    <row r="8" spans="1:6" x14ac:dyDescent="0.25">
      <c r="A8" s="157">
        <v>12021008</v>
      </c>
      <c r="B8" s="160" t="s">
        <v>5</v>
      </c>
      <c r="C8" s="161">
        <v>0</v>
      </c>
      <c r="D8" s="161">
        <v>0</v>
      </c>
      <c r="E8" s="161">
        <v>0</v>
      </c>
      <c r="F8" s="162">
        <v>861050</v>
      </c>
    </row>
    <row r="9" spans="1:6" x14ac:dyDescent="0.25">
      <c r="A9" s="158">
        <v>12020448</v>
      </c>
      <c r="B9" s="163" t="s">
        <v>6</v>
      </c>
      <c r="C9" s="164">
        <v>1237185</v>
      </c>
      <c r="D9" s="164">
        <v>3439593</v>
      </c>
      <c r="E9" s="164">
        <v>2202408</v>
      </c>
      <c r="F9" s="165">
        <v>1824895</v>
      </c>
    </row>
    <row r="10" spans="1:6" x14ac:dyDescent="0.25">
      <c r="A10" s="158">
        <v>12020451</v>
      </c>
      <c r="B10" s="163" t="s">
        <v>7</v>
      </c>
      <c r="C10" s="164">
        <v>586350</v>
      </c>
      <c r="D10" s="164">
        <v>1322344</v>
      </c>
      <c r="E10" s="164">
        <v>735994</v>
      </c>
      <c r="F10" s="165">
        <v>830900</v>
      </c>
    </row>
    <row r="11" spans="1:6" x14ac:dyDescent="0.25">
      <c r="A11" s="158">
        <v>12020454</v>
      </c>
      <c r="B11" s="163" t="s">
        <v>8</v>
      </c>
      <c r="C11" s="164">
        <v>26000</v>
      </c>
      <c r="D11" s="164">
        <v>34875</v>
      </c>
      <c r="E11" s="164">
        <v>8875</v>
      </c>
      <c r="F11" s="165">
        <v>15000</v>
      </c>
    </row>
    <row r="12" spans="1:6" ht="31.5" x14ac:dyDescent="0.25">
      <c r="A12" s="158">
        <v>12020455</v>
      </c>
      <c r="B12" s="163" t="s">
        <v>9</v>
      </c>
      <c r="C12" s="164">
        <v>657000</v>
      </c>
      <c r="D12" s="164">
        <v>1417088</v>
      </c>
      <c r="E12" s="164">
        <v>760088</v>
      </c>
      <c r="F12" s="165">
        <v>816500</v>
      </c>
    </row>
    <row r="13" spans="1:6" x14ac:dyDescent="0.25">
      <c r="A13" s="158">
        <v>12020708</v>
      </c>
      <c r="B13" s="163" t="s">
        <v>10</v>
      </c>
      <c r="C13" s="164">
        <v>94000</v>
      </c>
      <c r="D13" s="164">
        <v>203670</v>
      </c>
      <c r="E13" s="164">
        <v>109670</v>
      </c>
      <c r="F13" s="165">
        <v>272600</v>
      </c>
    </row>
    <row r="14" spans="1:6" ht="15.75" customHeight="1" x14ac:dyDescent="0.25">
      <c r="A14" s="158">
        <v>12020452</v>
      </c>
      <c r="B14" s="163" t="s">
        <v>11</v>
      </c>
      <c r="C14" s="164">
        <v>192000</v>
      </c>
      <c r="D14" s="164">
        <v>360375</v>
      </c>
      <c r="E14" s="164">
        <v>168375</v>
      </c>
      <c r="F14" s="165">
        <v>384145</v>
      </c>
    </row>
    <row r="15" spans="1:6" x14ac:dyDescent="0.25">
      <c r="A15" s="158">
        <v>12020472</v>
      </c>
      <c r="B15" s="163" t="s">
        <v>12</v>
      </c>
      <c r="C15" s="164">
        <v>745000</v>
      </c>
      <c r="D15" s="164">
        <v>1421000</v>
      </c>
      <c r="E15" s="164">
        <v>676000</v>
      </c>
      <c r="F15" s="165">
        <v>1021370</v>
      </c>
    </row>
    <row r="16" spans="1:6" x14ac:dyDescent="0.25">
      <c r="A16" s="158">
        <v>12020802</v>
      </c>
      <c r="B16" s="163" t="s">
        <v>13</v>
      </c>
      <c r="C16" s="164">
        <v>266900</v>
      </c>
      <c r="D16" s="164">
        <v>320850</v>
      </c>
      <c r="E16" s="164">
        <v>53950</v>
      </c>
      <c r="F16" s="165">
        <v>168000</v>
      </c>
    </row>
    <row r="17" spans="1:6" x14ac:dyDescent="0.25">
      <c r="A17" s="158">
        <v>12020703</v>
      </c>
      <c r="B17" s="163" t="s">
        <v>14</v>
      </c>
      <c r="C17" s="164">
        <v>730000</v>
      </c>
      <c r="D17" s="164">
        <v>3250350</v>
      </c>
      <c r="E17" s="164">
        <v>2520350</v>
      </c>
      <c r="F17" s="165">
        <v>1398000</v>
      </c>
    </row>
    <row r="18" spans="1:6" ht="34.5" customHeight="1" x14ac:dyDescent="0.25">
      <c r="A18" s="158">
        <v>12020721</v>
      </c>
      <c r="B18" s="163" t="s">
        <v>15</v>
      </c>
      <c r="C18" s="164">
        <v>480000</v>
      </c>
      <c r="D18" s="164">
        <v>300000</v>
      </c>
      <c r="E18" s="164">
        <v>-180000</v>
      </c>
      <c r="F18" s="165">
        <v>200000</v>
      </c>
    </row>
    <row r="19" spans="1:6" x14ac:dyDescent="0.25">
      <c r="A19" s="158">
        <v>12020427</v>
      </c>
      <c r="B19" s="163" t="s">
        <v>16</v>
      </c>
      <c r="C19" s="164">
        <v>23735000</v>
      </c>
      <c r="D19" s="164">
        <v>9218625</v>
      </c>
      <c r="E19" s="164">
        <v>-14516375</v>
      </c>
      <c r="F19" s="165">
        <v>3965000</v>
      </c>
    </row>
    <row r="20" spans="1:6" x14ac:dyDescent="0.25">
      <c r="A20" s="158">
        <v>12020611</v>
      </c>
      <c r="B20" s="163" t="s">
        <v>17</v>
      </c>
      <c r="C20" s="164">
        <v>3860550</v>
      </c>
      <c r="D20" s="164">
        <v>10000000</v>
      </c>
      <c r="E20" s="164">
        <v>6139450</v>
      </c>
      <c r="F20" s="165">
        <v>3708690.87</v>
      </c>
    </row>
    <row r="21" spans="1:6" x14ac:dyDescent="0.25">
      <c r="A21" s="158">
        <v>12020421</v>
      </c>
      <c r="B21" s="163" t="s">
        <v>18</v>
      </c>
      <c r="C21" s="164">
        <v>8841000</v>
      </c>
      <c r="D21" s="164">
        <v>4887155</v>
      </c>
      <c r="E21" s="164">
        <v>-3953845</v>
      </c>
      <c r="F21" s="165">
        <v>2477485.4</v>
      </c>
    </row>
    <row r="22" spans="1:6" x14ac:dyDescent="0.25">
      <c r="A22" s="158">
        <v>12021419</v>
      </c>
      <c r="B22" s="163" t="s">
        <v>19</v>
      </c>
      <c r="C22" s="164">
        <v>71505200</v>
      </c>
      <c r="D22" s="164">
        <v>110323455</v>
      </c>
      <c r="E22" s="164">
        <v>38818255</v>
      </c>
      <c r="F22" s="165">
        <v>21502400.010000002</v>
      </c>
    </row>
    <row r="23" spans="1:6" x14ac:dyDescent="0.25">
      <c r="A23" s="158">
        <v>12020408</v>
      </c>
      <c r="B23" s="163" t="s">
        <v>20</v>
      </c>
      <c r="C23" s="164">
        <v>1072850</v>
      </c>
      <c r="D23" s="164">
        <v>2080644</v>
      </c>
      <c r="E23" s="164">
        <v>1007794</v>
      </c>
      <c r="F23" s="165">
        <v>950490</v>
      </c>
    </row>
    <row r="24" spans="1:6" x14ac:dyDescent="0.25">
      <c r="A24" s="158">
        <v>12020407</v>
      </c>
      <c r="B24" s="163" t="s">
        <v>21</v>
      </c>
      <c r="C24" s="164">
        <v>172814379.49000001</v>
      </c>
      <c r="D24" s="164">
        <v>378927072</v>
      </c>
      <c r="E24" s="164">
        <v>206112692.50999999</v>
      </c>
      <c r="F24" s="165">
        <v>269701231.82999998</v>
      </c>
    </row>
    <row r="25" spans="1:6" x14ac:dyDescent="0.25">
      <c r="A25" s="158">
        <v>12020617</v>
      </c>
      <c r="B25" s="163" t="s">
        <v>22</v>
      </c>
      <c r="C25" s="164">
        <v>252950</v>
      </c>
      <c r="D25" s="164">
        <v>2610768</v>
      </c>
      <c r="E25" s="164">
        <v>2357818</v>
      </c>
      <c r="F25" s="165">
        <v>1449200</v>
      </c>
    </row>
    <row r="26" spans="1:6" x14ac:dyDescent="0.25">
      <c r="A26" s="158">
        <v>12020801</v>
      </c>
      <c r="B26" s="163" t="s">
        <v>23</v>
      </c>
      <c r="C26" s="164">
        <v>4729160.17</v>
      </c>
      <c r="D26" s="164">
        <v>0</v>
      </c>
      <c r="E26" s="164">
        <v>-4729160.17</v>
      </c>
      <c r="F26" s="165">
        <v>1761765.96</v>
      </c>
    </row>
    <row r="27" spans="1:6" x14ac:dyDescent="0.25">
      <c r="A27" s="158">
        <v>12020401</v>
      </c>
      <c r="B27" s="163" t="s">
        <v>24</v>
      </c>
      <c r="C27" s="164">
        <v>9967720.3499999996</v>
      </c>
      <c r="D27" s="164">
        <v>11515617</v>
      </c>
      <c r="E27" s="164">
        <v>1547896.65</v>
      </c>
      <c r="F27" s="165">
        <v>8514228.9700000007</v>
      </c>
    </row>
    <row r="28" spans="1:6" x14ac:dyDescent="0.25">
      <c r="A28" s="158">
        <v>12020405</v>
      </c>
      <c r="B28" s="163" t="s">
        <v>25</v>
      </c>
      <c r="C28" s="164">
        <v>894500</v>
      </c>
      <c r="D28" s="164">
        <v>5365800</v>
      </c>
      <c r="E28" s="164">
        <v>4471300</v>
      </c>
      <c r="F28" s="165">
        <v>3117500</v>
      </c>
    </row>
    <row r="29" spans="1:6" x14ac:dyDescent="0.25">
      <c r="A29" s="158">
        <v>12020786</v>
      </c>
      <c r="B29" s="163" t="s">
        <v>26</v>
      </c>
      <c r="C29" s="164">
        <v>408140100</v>
      </c>
      <c r="D29" s="164">
        <v>1243900269</v>
      </c>
      <c r="E29" s="164">
        <v>835760169</v>
      </c>
      <c r="F29" s="165">
        <v>389252500</v>
      </c>
    </row>
    <row r="30" spans="1:6" x14ac:dyDescent="0.25">
      <c r="A30" s="158">
        <v>12021437</v>
      </c>
      <c r="B30" s="163" t="s">
        <v>27</v>
      </c>
      <c r="C30" s="164">
        <v>1108627911.8299999</v>
      </c>
      <c r="D30" s="164">
        <v>992633740</v>
      </c>
      <c r="E30" s="164">
        <v>-115994171.83</v>
      </c>
      <c r="F30" s="165">
        <v>753632253.80999994</v>
      </c>
    </row>
    <row r="31" spans="1:6" x14ac:dyDescent="0.25">
      <c r="A31" s="158">
        <v>12021508</v>
      </c>
      <c r="B31" s="163" t="s">
        <v>28</v>
      </c>
      <c r="C31" s="164">
        <v>0</v>
      </c>
      <c r="D31" s="164">
        <v>157356667</v>
      </c>
      <c r="E31" s="164">
        <v>157356667</v>
      </c>
      <c r="F31" s="165">
        <v>99631843.359999999</v>
      </c>
    </row>
    <row r="32" spans="1:6" x14ac:dyDescent="0.25">
      <c r="A32" s="158">
        <v>12021504</v>
      </c>
      <c r="B32" s="163" t="s">
        <v>29</v>
      </c>
      <c r="C32" s="164">
        <v>10914363.74</v>
      </c>
      <c r="D32" s="164">
        <v>201361673</v>
      </c>
      <c r="E32" s="164">
        <v>190447309.25999999</v>
      </c>
      <c r="F32" s="165">
        <v>142255022.81</v>
      </c>
    </row>
    <row r="33" spans="1:6" x14ac:dyDescent="0.25">
      <c r="A33" s="158">
        <v>12020118</v>
      </c>
      <c r="B33" s="163" t="s">
        <v>30</v>
      </c>
      <c r="C33" s="164">
        <v>4830743</v>
      </c>
      <c r="D33" s="164">
        <v>38581397</v>
      </c>
      <c r="E33" s="164">
        <v>33750654</v>
      </c>
      <c r="F33" s="165">
        <v>21013218.899999999</v>
      </c>
    </row>
    <row r="34" spans="1:6" x14ac:dyDescent="0.25">
      <c r="A34" s="158">
        <v>12020431</v>
      </c>
      <c r="B34" s="163" t="s">
        <v>31</v>
      </c>
      <c r="C34" s="164">
        <v>14786806.699999999</v>
      </c>
      <c r="D34" s="164">
        <v>14992195</v>
      </c>
      <c r="E34" s="164">
        <v>205388.3</v>
      </c>
      <c r="F34" s="165">
        <v>17183611</v>
      </c>
    </row>
    <row r="35" spans="1:6" x14ac:dyDescent="0.25">
      <c r="A35" s="158">
        <v>12020432</v>
      </c>
      <c r="B35" s="163" t="s">
        <v>32</v>
      </c>
      <c r="C35" s="164">
        <v>2454812</v>
      </c>
      <c r="D35" s="164">
        <v>1105073</v>
      </c>
      <c r="E35" s="164">
        <v>-1349739</v>
      </c>
      <c r="F35" s="165">
        <v>817828</v>
      </c>
    </row>
    <row r="36" spans="1:6" x14ac:dyDescent="0.25">
      <c r="A36" s="158">
        <v>12020435</v>
      </c>
      <c r="B36" s="163" t="s">
        <v>33</v>
      </c>
      <c r="C36" s="164">
        <v>15808800</v>
      </c>
      <c r="D36" s="164">
        <v>7229041</v>
      </c>
      <c r="E36" s="164">
        <v>-8579759</v>
      </c>
      <c r="F36" s="165">
        <v>3937265</v>
      </c>
    </row>
    <row r="37" spans="1:6" x14ac:dyDescent="0.25">
      <c r="A37" s="158">
        <v>12020438</v>
      </c>
      <c r="B37" s="163" t="s">
        <v>34</v>
      </c>
      <c r="C37" s="164">
        <v>9876829.6899999995</v>
      </c>
      <c r="D37" s="164">
        <v>12839450</v>
      </c>
      <c r="E37" s="164">
        <v>2962620.31</v>
      </c>
      <c r="F37" s="165">
        <v>13494995</v>
      </c>
    </row>
    <row r="38" spans="1:6" x14ac:dyDescent="0.25">
      <c r="A38" s="158">
        <v>12020484</v>
      </c>
      <c r="B38" s="163" t="s">
        <v>35</v>
      </c>
      <c r="C38" s="164">
        <v>4000</v>
      </c>
      <c r="D38" s="164">
        <v>112181</v>
      </c>
      <c r="E38" s="164">
        <v>108181</v>
      </c>
      <c r="F38" s="165">
        <v>96500</v>
      </c>
    </row>
    <row r="39" spans="1:6" x14ac:dyDescent="0.25">
      <c r="A39" s="158">
        <v>12020485</v>
      </c>
      <c r="B39" s="163" t="s">
        <v>36</v>
      </c>
      <c r="C39" s="164">
        <v>7649750</v>
      </c>
      <c r="D39" s="164">
        <v>10168881</v>
      </c>
      <c r="E39" s="164">
        <v>2519131</v>
      </c>
      <c r="F39" s="165">
        <v>18168660</v>
      </c>
    </row>
    <row r="40" spans="1:6" x14ac:dyDescent="0.25">
      <c r="A40" s="158">
        <v>12020486</v>
      </c>
      <c r="B40" s="163" t="s">
        <v>37</v>
      </c>
      <c r="C40" s="164">
        <v>468250</v>
      </c>
      <c r="D40" s="164">
        <v>139849</v>
      </c>
      <c r="E40" s="164">
        <v>-328401</v>
      </c>
      <c r="F40" s="165">
        <v>298200</v>
      </c>
    </row>
    <row r="41" spans="1:6" x14ac:dyDescent="0.25">
      <c r="A41" s="158">
        <v>12020754</v>
      </c>
      <c r="B41" s="163" t="s">
        <v>38</v>
      </c>
      <c r="C41" s="164">
        <v>281950</v>
      </c>
      <c r="D41" s="164">
        <v>127875</v>
      </c>
      <c r="E41" s="164">
        <v>-154075</v>
      </c>
      <c r="F41" s="165">
        <v>110000</v>
      </c>
    </row>
    <row r="42" spans="1:6" x14ac:dyDescent="0.25">
      <c r="A42" s="158">
        <v>12020760</v>
      </c>
      <c r="B42" s="163" t="s">
        <v>39</v>
      </c>
      <c r="C42" s="164">
        <v>29778202.629999999</v>
      </c>
      <c r="D42" s="164">
        <v>107702058</v>
      </c>
      <c r="E42" s="164">
        <v>77923855.370000005</v>
      </c>
      <c r="F42" s="165">
        <v>58773665</v>
      </c>
    </row>
    <row r="43" spans="1:6" x14ac:dyDescent="0.25">
      <c r="A43" s="158">
        <v>12020738</v>
      </c>
      <c r="B43" s="163" t="s">
        <v>40</v>
      </c>
      <c r="C43" s="164">
        <v>850445</v>
      </c>
      <c r="D43" s="164">
        <v>22279052</v>
      </c>
      <c r="E43" s="164">
        <v>21428607</v>
      </c>
      <c r="F43" s="165">
        <v>10192353.890000001</v>
      </c>
    </row>
    <row r="44" spans="1:6" x14ac:dyDescent="0.25">
      <c r="A44" s="158">
        <v>12020635</v>
      </c>
      <c r="B44" s="163" t="s">
        <v>41</v>
      </c>
      <c r="C44" s="164">
        <v>6971060</v>
      </c>
      <c r="D44" s="164">
        <v>9885769</v>
      </c>
      <c r="E44" s="164">
        <v>2914709</v>
      </c>
      <c r="F44" s="165">
        <v>6040625</v>
      </c>
    </row>
    <row r="45" spans="1:6" x14ac:dyDescent="0.25">
      <c r="A45" s="158">
        <v>12020747</v>
      </c>
      <c r="B45" s="163" t="s">
        <v>42</v>
      </c>
      <c r="C45" s="164">
        <v>0</v>
      </c>
      <c r="D45" s="164">
        <v>44175</v>
      </c>
      <c r="E45" s="164">
        <v>44175</v>
      </c>
      <c r="F45" s="165">
        <v>3166300</v>
      </c>
    </row>
    <row r="46" spans="1:6" x14ac:dyDescent="0.25">
      <c r="A46" s="158">
        <v>12020622</v>
      </c>
      <c r="B46" s="163" t="s">
        <v>43</v>
      </c>
      <c r="C46" s="164">
        <v>1346950</v>
      </c>
      <c r="D46" s="164">
        <v>185626</v>
      </c>
      <c r="E46" s="164">
        <v>-1161324</v>
      </c>
      <c r="F46" s="165">
        <v>200339.31</v>
      </c>
    </row>
    <row r="47" spans="1:6" x14ac:dyDescent="0.25">
      <c r="A47" s="158">
        <v>12020770</v>
      </c>
      <c r="B47" s="163" t="s">
        <v>44</v>
      </c>
      <c r="C47" s="164">
        <v>32473350</v>
      </c>
      <c r="D47" s="164">
        <v>271832753</v>
      </c>
      <c r="E47" s="164">
        <v>239359403</v>
      </c>
      <c r="F47" s="165">
        <v>217194881</v>
      </c>
    </row>
    <row r="48" spans="1:6" x14ac:dyDescent="0.25">
      <c r="A48" s="158">
        <v>12020506</v>
      </c>
      <c r="B48" s="163" t="s">
        <v>45</v>
      </c>
      <c r="C48" s="164">
        <v>18008091.5</v>
      </c>
      <c r="D48" s="164">
        <v>27038006</v>
      </c>
      <c r="E48" s="164">
        <v>9029914.5</v>
      </c>
      <c r="F48" s="165">
        <v>14208571.15</v>
      </c>
    </row>
    <row r="49" spans="1:6" x14ac:dyDescent="0.25">
      <c r="A49" s="158">
        <v>12020740</v>
      </c>
      <c r="B49" s="163" t="s">
        <v>46</v>
      </c>
      <c r="C49" s="164">
        <v>0</v>
      </c>
      <c r="D49" s="164">
        <v>895125</v>
      </c>
      <c r="E49" s="164">
        <v>895125</v>
      </c>
      <c r="F49" s="165">
        <v>385000</v>
      </c>
    </row>
    <row r="50" spans="1:6" x14ac:dyDescent="0.25">
      <c r="A50" s="158">
        <v>12020751</v>
      </c>
      <c r="B50" s="163" t="s">
        <v>47</v>
      </c>
      <c r="C50" s="164">
        <v>6633879.7999999998</v>
      </c>
      <c r="D50" s="164">
        <v>7798143</v>
      </c>
      <c r="E50" s="164">
        <v>1164263.2</v>
      </c>
      <c r="F50" s="165">
        <v>4566540</v>
      </c>
    </row>
    <row r="51" spans="1:6" x14ac:dyDescent="0.25">
      <c r="A51" s="158">
        <v>12020780</v>
      </c>
      <c r="B51" s="163" t="s">
        <v>48</v>
      </c>
      <c r="C51" s="164">
        <v>10419500</v>
      </c>
      <c r="D51" s="164">
        <v>16681701</v>
      </c>
      <c r="E51" s="164">
        <v>6262201</v>
      </c>
      <c r="F51" s="165">
        <v>8883775</v>
      </c>
    </row>
    <row r="52" spans="1:6" x14ac:dyDescent="0.25">
      <c r="A52" s="158">
        <v>12020491</v>
      </c>
      <c r="B52" s="163" t="s">
        <v>49</v>
      </c>
      <c r="C52" s="164">
        <v>5876920</v>
      </c>
      <c r="D52" s="164">
        <v>13039746</v>
      </c>
      <c r="E52" s="164">
        <v>7162826</v>
      </c>
      <c r="F52" s="165">
        <v>6142230</v>
      </c>
    </row>
    <row r="53" spans="1:6" x14ac:dyDescent="0.25">
      <c r="A53" s="158">
        <v>12020493</v>
      </c>
      <c r="B53" s="163" t="s">
        <v>50</v>
      </c>
      <c r="C53" s="164">
        <v>193639877.05000001</v>
      </c>
      <c r="D53" s="164">
        <v>2372729</v>
      </c>
      <c r="E53" s="164">
        <v>-191267148.05000001</v>
      </c>
      <c r="F53" s="165">
        <v>1758585</v>
      </c>
    </row>
    <row r="54" spans="1:6" ht="16.5" thickBot="1" x14ac:dyDescent="0.3">
      <c r="A54" s="166">
        <v>12020620</v>
      </c>
      <c r="B54" s="167" t="s">
        <v>51</v>
      </c>
      <c r="C54" s="168">
        <v>41476370.509999998</v>
      </c>
      <c r="D54" s="168">
        <v>30337327</v>
      </c>
      <c r="E54" s="168">
        <v>-11139043.51</v>
      </c>
      <c r="F54" s="169">
        <v>24799845</v>
      </c>
    </row>
    <row r="55" spans="1:6" ht="16.5" thickBot="1" x14ac:dyDescent="0.3">
      <c r="A55" s="522"/>
      <c r="B55" s="523"/>
      <c r="C55" s="523"/>
      <c r="D55" s="523"/>
      <c r="E55" s="523"/>
      <c r="F55" s="524"/>
    </row>
    <row r="56" spans="1:6" ht="19.5" thickBot="1" x14ac:dyDescent="0.35">
      <c r="A56" s="516" t="s">
        <v>468</v>
      </c>
      <c r="B56" s="517"/>
      <c r="C56" s="517"/>
      <c r="D56" s="517"/>
      <c r="E56" s="517"/>
      <c r="F56" s="518"/>
    </row>
    <row r="57" spans="1:6" ht="19.5" thickBot="1" x14ac:dyDescent="0.35">
      <c r="A57" s="516" t="s">
        <v>412</v>
      </c>
      <c r="B57" s="517"/>
      <c r="C57" s="517"/>
      <c r="D57" s="517"/>
      <c r="E57" s="517"/>
      <c r="F57" s="518"/>
    </row>
    <row r="58" spans="1:6" ht="19.5" thickBot="1" x14ac:dyDescent="0.35">
      <c r="A58" s="516" t="s">
        <v>424</v>
      </c>
      <c r="B58" s="517"/>
      <c r="C58" s="517"/>
      <c r="D58" s="517"/>
      <c r="E58" s="517"/>
      <c r="F58" s="518"/>
    </row>
    <row r="59" spans="1:6" ht="19.5" thickBot="1" x14ac:dyDescent="0.35">
      <c r="A59" s="516"/>
      <c r="B59" s="517"/>
      <c r="C59" s="517"/>
      <c r="D59" s="517"/>
      <c r="E59" s="517"/>
      <c r="F59" s="518"/>
    </row>
    <row r="60" spans="1:6" ht="19.5" thickBot="1" x14ac:dyDescent="0.35">
      <c r="A60" s="519" t="s">
        <v>686</v>
      </c>
      <c r="B60" s="520"/>
      <c r="C60" s="520"/>
      <c r="D60" s="520"/>
      <c r="E60" s="520"/>
      <c r="F60" s="521"/>
    </row>
    <row r="61" spans="1:6" ht="19.5" thickBot="1" x14ac:dyDescent="0.35">
      <c r="A61" s="501" t="s">
        <v>543</v>
      </c>
      <c r="B61" s="503" t="s">
        <v>384</v>
      </c>
      <c r="C61" s="516" t="s">
        <v>404</v>
      </c>
      <c r="D61" s="517"/>
      <c r="E61" s="518"/>
      <c r="F61" s="178" t="s">
        <v>405</v>
      </c>
    </row>
    <row r="62" spans="1:6" ht="19.5" thickBot="1" x14ac:dyDescent="0.35">
      <c r="A62" s="502"/>
      <c r="B62" s="504"/>
      <c r="C62" s="179" t="s">
        <v>481</v>
      </c>
      <c r="D62" s="180" t="s">
        <v>482</v>
      </c>
      <c r="E62" s="181" t="s">
        <v>483</v>
      </c>
      <c r="F62" s="182" t="s">
        <v>481</v>
      </c>
    </row>
    <row r="63" spans="1:6" x14ac:dyDescent="0.25">
      <c r="A63" s="158">
        <v>12020628</v>
      </c>
      <c r="B63" s="163" t="s">
        <v>52</v>
      </c>
      <c r="C63" s="164">
        <v>9999865</v>
      </c>
      <c r="D63" s="164">
        <v>16550362</v>
      </c>
      <c r="E63" s="164">
        <v>6550497</v>
      </c>
      <c r="F63" s="165">
        <v>6997065</v>
      </c>
    </row>
    <row r="64" spans="1:6" x14ac:dyDescent="0.25">
      <c r="A64" s="158">
        <v>12020731</v>
      </c>
      <c r="B64" s="163" t="s">
        <v>53</v>
      </c>
      <c r="C64" s="164">
        <v>2197062.5</v>
      </c>
      <c r="D64" s="164">
        <v>2372729</v>
      </c>
      <c r="E64" s="164">
        <v>175666.5</v>
      </c>
      <c r="F64" s="165">
        <v>2718535</v>
      </c>
    </row>
    <row r="65" spans="1:6" x14ac:dyDescent="0.25">
      <c r="A65" s="158">
        <v>12020494</v>
      </c>
      <c r="B65" s="163" t="s">
        <v>54</v>
      </c>
      <c r="C65" s="164">
        <v>4146075</v>
      </c>
      <c r="D65" s="164">
        <v>11785391</v>
      </c>
      <c r="E65" s="164">
        <v>7639316</v>
      </c>
      <c r="F65" s="165">
        <v>4998290</v>
      </c>
    </row>
    <row r="66" spans="1:6" x14ac:dyDescent="0.25">
      <c r="A66" s="158">
        <v>12020732</v>
      </c>
      <c r="B66" s="163" t="s">
        <v>55</v>
      </c>
      <c r="C66" s="164">
        <v>128300</v>
      </c>
      <c r="D66" s="164">
        <v>238325</v>
      </c>
      <c r="E66" s="164">
        <v>110025</v>
      </c>
      <c r="F66" s="165">
        <v>115300</v>
      </c>
    </row>
    <row r="67" spans="1:6" x14ac:dyDescent="0.25">
      <c r="A67" s="158">
        <v>12020734</v>
      </c>
      <c r="B67" s="163" t="s">
        <v>56</v>
      </c>
      <c r="C67" s="164">
        <v>933700</v>
      </c>
      <c r="D67" s="164">
        <v>4362500</v>
      </c>
      <c r="E67" s="164">
        <v>3428800</v>
      </c>
      <c r="F67" s="165">
        <v>600000</v>
      </c>
    </row>
    <row r="68" spans="1:6" x14ac:dyDescent="0.25">
      <c r="A68" s="158">
        <v>12020735</v>
      </c>
      <c r="B68" s="163" t="s">
        <v>57</v>
      </c>
      <c r="C68" s="164">
        <v>2439885</v>
      </c>
      <c r="D68" s="164">
        <v>2327659</v>
      </c>
      <c r="E68" s="164">
        <v>-112226</v>
      </c>
      <c r="F68" s="165">
        <v>1633130</v>
      </c>
    </row>
    <row r="69" spans="1:6" x14ac:dyDescent="0.25">
      <c r="A69" s="158">
        <v>12020796</v>
      </c>
      <c r="B69" s="163" t="s">
        <v>58</v>
      </c>
      <c r="C69" s="164">
        <v>11418159.859999999</v>
      </c>
      <c r="D69" s="164">
        <v>25731790</v>
      </c>
      <c r="E69" s="164">
        <v>14313630.140000001</v>
      </c>
      <c r="F69" s="165">
        <v>16689945.9</v>
      </c>
    </row>
    <row r="70" spans="1:6" x14ac:dyDescent="0.25">
      <c r="A70" s="158">
        <v>12020106</v>
      </c>
      <c r="B70" s="163" t="s">
        <v>59</v>
      </c>
      <c r="C70" s="164">
        <v>27765</v>
      </c>
      <c r="D70" s="164">
        <v>22088</v>
      </c>
      <c r="E70" s="164">
        <v>-5677</v>
      </c>
      <c r="F70" s="165">
        <v>16500</v>
      </c>
    </row>
    <row r="71" spans="1:6" x14ac:dyDescent="0.25">
      <c r="A71" s="158">
        <v>12020439</v>
      </c>
      <c r="B71" s="163" t="s">
        <v>60</v>
      </c>
      <c r="C71" s="164">
        <v>3209530</v>
      </c>
      <c r="D71" s="164">
        <v>15464040</v>
      </c>
      <c r="E71" s="164">
        <v>12254510</v>
      </c>
      <c r="F71" s="165">
        <v>6750500</v>
      </c>
    </row>
    <row r="72" spans="1:6" x14ac:dyDescent="0.25">
      <c r="A72" s="158">
        <v>12020443</v>
      </c>
      <c r="B72" s="163" t="s">
        <v>61</v>
      </c>
      <c r="C72" s="164">
        <v>550020</v>
      </c>
      <c r="D72" s="164">
        <v>368885</v>
      </c>
      <c r="E72" s="164">
        <v>-181135</v>
      </c>
      <c r="F72" s="165">
        <v>286870</v>
      </c>
    </row>
    <row r="73" spans="1:6" x14ac:dyDescent="0.25">
      <c r="A73" s="158">
        <v>12020444</v>
      </c>
      <c r="B73" s="163" t="s">
        <v>62</v>
      </c>
      <c r="C73" s="164">
        <v>750400</v>
      </c>
      <c r="D73" s="164">
        <v>673504</v>
      </c>
      <c r="E73" s="164">
        <v>-76896</v>
      </c>
      <c r="F73" s="165">
        <v>482270</v>
      </c>
    </row>
    <row r="74" spans="1:6" x14ac:dyDescent="0.25">
      <c r="A74" s="158">
        <v>12020604</v>
      </c>
      <c r="B74" s="163" t="s">
        <v>63</v>
      </c>
      <c r="C74" s="164">
        <v>0</v>
      </c>
      <c r="D74" s="164">
        <v>16973</v>
      </c>
      <c r="E74" s="164">
        <v>16973</v>
      </c>
      <c r="F74" s="165">
        <v>7300</v>
      </c>
    </row>
    <row r="75" spans="1:6" x14ac:dyDescent="0.25">
      <c r="A75" s="158">
        <v>12020605</v>
      </c>
      <c r="B75" s="163" t="s">
        <v>64</v>
      </c>
      <c r="C75" s="164">
        <v>97100</v>
      </c>
      <c r="D75" s="164">
        <v>0</v>
      </c>
      <c r="E75" s="164">
        <v>-97100</v>
      </c>
      <c r="F75" s="165">
        <v>64500</v>
      </c>
    </row>
    <row r="76" spans="1:6" x14ac:dyDescent="0.25">
      <c r="A76" s="158">
        <v>12020716</v>
      </c>
      <c r="B76" s="163" t="s">
        <v>65</v>
      </c>
      <c r="C76" s="164">
        <v>4000</v>
      </c>
      <c r="D76" s="164">
        <v>22088</v>
      </c>
      <c r="E76" s="164">
        <v>18088</v>
      </c>
      <c r="F76" s="165">
        <v>12500</v>
      </c>
    </row>
    <row r="77" spans="1:6" x14ac:dyDescent="0.25">
      <c r="A77" s="158">
        <v>12020762</v>
      </c>
      <c r="B77" s="163" t="s">
        <v>66</v>
      </c>
      <c r="C77" s="164">
        <v>11030642.5</v>
      </c>
      <c r="D77" s="164">
        <v>1666037</v>
      </c>
      <c r="E77" s="164">
        <v>-9364605.5</v>
      </c>
      <c r="F77" s="165">
        <v>716575</v>
      </c>
    </row>
    <row r="78" spans="1:6" ht="31.5" x14ac:dyDescent="0.25">
      <c r="A78" s="158">
        <v>12021404</v>
      </c>
      <c r="B78" s="163" t="s">
        <v>67</v>
      </c>
      <c r="C78" s="164">
        <v>785000</v>
      </c>
      <c r="D78" s="164">
        <v>2263969</v>
      </c>
      <c r="E78" s="164">
        <v>1478969</v>
      </c>
      <c r="F78" s="165">
        <v>1289250</v>
      </c>
    </row>
    <row r="79" spans="1:6" ht="31.5" x14ac:dyDescent="0.25">
      <c r="A79" s="158">
        <v>12021405</v>
      </c>
      <c r="B79" s="163" t="s">
        <v>68</v>
      </c>
      <c r="C79" s="164">
        <v>5000</v>
      </c>
      <c r="D79" s="164">
        <v>81375</v>
      </c>
      <c r="E79" s="164">
        <v>76375</v>
      </c>
      <c r="F79" s="165">
        <v>65000</v>
      </c>
    </row>
    <row r="80" spans="1:6" x14ac:dyDescent="0.25">
      <c r="A80" s="158">
        <v>12020623</v>
      </c>
      <c r="B80" s="163" t="s">
        <v>69</v>
      </c>
      <c r="C80" s="164">
        <v>775000</v>
      </c>
      <c r="D80" s="164">
        <v>5983388</v>
      </c>
      <c r="E80" s="164">
        <v>5208388</v>
      </c>
      <c r="F80" s="165">
        <v>3504554.99</v>
      </c>
    </row>
    <row r="81" spans="1:6" x14ac:dyDescent="0.25">
      <c r="A81" s="158">
        <v>12020459</v>
      </c>
      <c r="B81" s="163" t="s">
        <v>70</v>
      </c>
      <c r="C81" s="164">
        <v>70407528.640000001</v>
      </c>
      <c r="D81" s="164">
        <v>100306900</v>
      </c>
      <c r="E81" s="164">
        <v>29899371.359999999</v>
      </c>
      <c r="F81" s="165">
        <v>54732605.990000002</v>
      </c>
    </row>
    <row r="82" spans="1:6" x14ac:dyDescent="0.25">
      <c r="A82" s="158">
        <v>12020460</v>
      </c>
      <c r="B82" s="163" t="s">
        <v>71</v>
      </c>
      <c r="C82" s="164">
        <v>620000</v>
      </c>
      <c r="D82" s="164">
        <v>2586708</v>
      </c>
      <c r="E82" s="164">
        <v>1966708</v>
      </c>
      <c r="F82" s="165">
        <v>1228562.5</v>
      </c>
    </row>
    <row r="83" spans="1:6" x14ac:dyDescent="0.25">
      <c r="A83" s="158">
        <v>12020723</v>
      </c>
      <c r="B83" s="163" t="s">
        <v>72</v>
      </c>
      <c r="C83" s="164">
        <v>32909414.539999999</v>
      </c>
      <c r="D83" s="164">
        <v>106350533</v>
      </c>
      <c r="E83" s="164">
        <v>73441118.459999993</v>
      </c>
      <c r="F83" s="165">
        <v>29566678.48</v>
      </c>
    </row>
    <row r="84" spans="1:6" x14ac:dyDescent="0.25">
      <c r="A84" s="158">
        <v>12020430</v>
      </c>
      <c r="B84" s="163" t="s">
        <v>73</v>
      </c>
      <c r="C84" s="164">
        <v>52670</v>
      </c>
      <c r="D84" s="164">
        <v>75772</v>
      </c>
      <c r="E84" s="164">
        <v>23102</v>
      </c>
      <c r="F84" s="165">
        <v>42490</v>
      </c>
    </row>
    <row r="85" spans="1:6" x14ac:dyDescent="0.25">
      <c r="A85" s="158">
        <v>12020461</v>
      </c>
      <c r="B85" s="163" t="s">
        <v>74</v>
      </c>
      <c r="C85" s="164">
        <v>38600</v>
      </c>
      <c r="D85" s="164">
        <v>84281</v>
      </c>
      <c r="E85" s="164">
        <v>45681</v>
      </c>
      <c r="F85" s="165">
        <v>46050</v>
      </c>
    </row>
    <row r="86" spans="1:6" x14ac:dyDescent="0.25">
      <c r="A86" s="158">
        <v>12020440</v>
      </c>
      <c r="B86" s="163" t="s">
        <v>75</v>
      </c>
      <c r="C86" s="164">
        <v>1878500</v>
      </c>
      <c r="D86" s="164">
        <v>1767000</v>
      </c>
      <c r="E86" s="164">
        <v>-111500</v>
      </c>
      <c r="F86" s="165">
        <v>820000</v>
      </c>
    </row>
    <row r="87" spans="1:6" x14ac:dyDescent="0.25">
      <c r="A87" s="158">
        <v>12020468</v>
      </c>
      <c r="B87" s="163" t="s">
        <v>76</v>
      </c>
      <c r="C87" s="164">
        <v>675000</v>
      </c>
      <c r="D87" s="164">
        <v>2042048</v>
      </c>
      <c r="E87" s="164">
        <v>1367048</v>
      </c>
      <c r="F87" s="165">
        <v>1133300</v>
      </c>
    </row>
    <row r="88" spans="1:6" x14ac:dyDescent="0.25">
      <c r="A88" s="158">
        <v>12020469</v>
      </c>
      <c r="B88" s="163" t="s">
        <v>77</v>
      </c>
      <c r="C88" s="164">
        <v>3660000</v>
      </c>
      <c r="D88" s="164">
        <v>2999250</v>
      </c>
      <c r="E88" s="164">
        <v>-660750</v>
      </c>
      <c r="F88" s="165">
        <v>1455000</v>
      </c>
    </row>
    <row r="89" spans="1:6" x14ac:dyDescent="0.25">
      <c r="A89" s="158">
        <v>12020422</v>
      </c>
      <c r="B89" s="163" t="s">
        <v>78</v>
      </c>
      <c r="C89" s="164">
        <v>2780382.3</v>
      </c>
      <c r="D89" s="164">
        <v>12094253</v>
      </c>
      <c r="E89" s="164">
        <v>9313870.6999999993</v>
      </c>
      <c r="F89" s="165">
        <v>6411725.6200000001</v>
      </c>
    </row>
    <row r="90" spans="1:6" x14ac:dyDescent="0.25">
      <c r="A90" s="158">
        <v>12020423</v>
      </c>
      <c r="B90" s="163" t="s">
        <v>79</v>
      </c>
      <c r="C90" s="164">
        <v>947714.17</v>
      </c>
      <c r="D90" s="164">
        <v>2964252</v>
      </c>
      <c r="E90" s="164">
        <v>2016537.83</v>
      </c>
      <c r="F90" s="165">
        <v>1671737.37</v>
      </c>
    </row>
    <row r="91" spans="1:6" x14ac:dyDescent="0.25">
      <c r="A91" s="158">
        <v>12020503</v>
      </c>
      <c r="B91" s="163" t="s">
        <v>80</v>
      </c>
      <c r="C91" s="164">
        <v>4328294.12</v>
      </c>
      <c r="D91" s="164">
        <v>8198294</v>
      </c>
      <c r="E91" s="164">
        <v>3869999.88</v>
      </c>
      <c r="F91" s="165">
        <v>4660530.68</v>
      </c>
    </row>
    <row r="92" spans="1:6" x14ac:dyDescent="0.25">
      <c r="A92" s="158">
        <v>12020414</v>
      </c>
      <c r="B92" s="163" t="s">
        <v>81</v>
      </c>
      <c r="C92" s="164">
        <v>305000</v>
      </c>
      <c r="D92" s="164">
        <v>604500</v>
      </c>
      <c r="E92" s="164">
        <v>299500</v>
      </c>
      <c r="F92" s="165">
        <v>297000</v>
      </c>
    </row>
    <row r="93" spans="1:6" x14ac:dyDescent="0.25">
      <c r="A93" s="158">
        <v>12020416</v>
      </c>
      <c r="B93" s="163" t="s">
        <v>82</v>
      </c>
      <c r="C93" s="164">
        <v>5578000</v>
      </c>
      <c r="D93" s="164">
        <v>4280095</v>
      </c>
      <c r="E93" s="164">
        <v>-1297905</v>
      </c>
      <c r="F93" s="165">
        <v>2974901.22</v>
      </c>
    </row>
    <row r="94" spans="1:6" x14ac:dyDescent="0.25">
      <c r="A94" s="158">
        <v>12020742</v>
      </c>
      <c r="B94" s="163" t="s">
        <v>83</v>
      </c>
      <c r="C94" s="164">
        <v>8625835</v>
      </c>
      <c r="D94" s="164">
        <v>13021540</v>
      </c>
      <c r="E94" s="164">
        <v>4395705</v>
      </c>
      <c r="F94" s="165">
        <v>6706464.8799999999</v>
      </c>
    </row>
    <row r="95" spans="1:6" x14ac:dyDescent="0.25">
      <c r="A95" s="158">
        <v>12020417</v>
      </c>
      <c r="B95" s="163" t="s">
        <v>84</v>
      </c>
      <c r="C95" s="164">
        <v>180825549.12</v>
      </c>
      <c r="D95" s="164">
        <v>200000000</v>
      </c>
      <c r="E95" s="164">
        <v>19174450.879999999</v>
      </c>
      <c r="F95" s="165">
        <v>297384570.66000003</v>
      </c>
    </row>
    <row r="96" spans="1:6" x14ac:dyDescent="0.25">
      <c r="A96" s="158">
        <v>12020418</v>
      </c>
      <c r="B96" s="163" t="s">
        <v>85</v>
      </c>
      <c r="C96" s="164">
        <v>12539970.15</v>
      </c>
      <c r="D96" s="164">
        <v>1483350</v>
      </c>
      <c r="E96" s="164">
        <v>-11056620.15</v>
      </c>
      <c r="F96" s="165">
        <v>920492</v>
      </c>
    </row>
    <row r="97" spans="1:6" x14ac:dyDescent="0.25">
      <c r="A97" s="158">
        <v>12020482</v>
      </c>
      <c r="B97" s="163" t="s">
        <v>86</v>
      </c>
      <c r="C97" s="164">
        <v>1585000</v>
      </c>
      <c r="D97" s="164">
        <v>3065513</v>
      </c>
      <c r="E97" s="164">
        <v>1480513</v>
      </c>
      <c r="F97" s="165">
        <v>1653500</v>
      </c>
    </row>
    <row r="98" spans="1:6" x14ac:dyDescent="0.25">
      <c r="A98" s="158">
        <v>12020781</v>
      </c>
      <c r="B98" s="163" t="s">
        <v>87</v>
      </c>
      <c r="C98" s="164">
        <v>11374361</v>
      </c>
      <c r="D98" s="164">
        <v>692420</v>
      </c>
      <c r="E98" s="164">
        <v>-10681941</v>
      </c>
      <c r="F98" s="165">
        <v>5602975</v>
      </c>
    </row>
    <row r="99" spans="1:6" x14ac:dyDescent="0.25">
      <c r="A99" s="158">
        <v>12020797</v>
      </c>
      <c r="B99" s="163" t="s">
        <v>88</v>
      </c>
      <c r="C99" s="164">
        <v>41272209</v>
      </c>
      <c r="D99" s="164">
        <v>35948685</v>
      </c>
      <c r="E99" s="164">
        <v>-5323524</v>
      </c>
      <c r="F99" s="165">
        <v>63222350</v>
      </c>
    </row>
    <row r="100" spans="1:6" x14ac:dyDescent="0.25">
      <c r="A100" s="158">
        <v>12020457</v>
      </c>
      <c r="B100" s="163" t="s">
        <v>89</v>
      </c>
      <c r="C100" s="164">
        <v>12000</v>
      </c>
      <c r="D100" s="164">
        <v>200000</v>
      </c>
      <c r="E100" s="164">
        <v>188000</v>
      </c>
      <c r="F100" s="165">
        <v>24300</v>
      </c>
    </row>
    <row r="101" spans="1:6" x14ac:dyDescent="0.25">
      <c r="A101" s="158">
        <v>12020412</v>
      </c>
      <c r="B101" s="163" t="s">
        <v>90</v>
      </c>
      <c r="C101" s="164">
        <v>1640698</v>
      </c>
      <c r="D101" s="164">
        <v>2677855</v>
      </c>
      <c r="E101" s="164">
        <v>1037157</v>
      </c>
      <c r="F101" s="165">
        <v>1320370.71</v>
      </c>
    </row>
    <row r="102" spans="1:6" x14ac:dyDescent="0.25">
      <c r="A102" s="158">
        <v>12020415</v>
      </c>
      <c r="B102" s="163" t="s">
        <v>91</v>
      </c>
      <c r="C102" s="164">
        <v>2363900</v>
      </c>
      <c r="D102" s="164">
        <v>2843475</v>
      </c>
      <c r="E102" s="164">
        <v>479575</v>
      </c>
      <c r="F102" s="165">
        <v>2129500</v>
      </c>
    </row>
    <row r="103" spans="1:6" x14ac:dyDescent="0.25">
      <c r="A103" s="158">
        <v>12020788</v>
      </c>
      <c r="B103" s="163" t="s">
        <v>92</v>
      </c>
      <c r="C103" s="164">
        <v>3596289</v>
      </c>
      <c r="D103" s="164">
        <v>4581831</v>
      </c>
      <c r="E103" s="164">
        <v>985542</v>
      </c>
      <c r="F103" s="165">
        <v>2608144</v>
      </c>
    </row>
    <row r="104" spans="1:6" x14ac:dyDescent="0.25">
      <c r="A104" s="158">
        <v>12020107</v>
      </c>
      <c r="B104" s="163" t="s">
        <v>93</v>
      </c>
      <c r="C104" s="164">
        <v>83500</v>
      </c>
      <c r="D104" s="164">
        <v>34875</v>
      </c>
      <c r="E104" s="164">
        <v>-48625</v>
      </c>
      <c r="F104" s="165">
        <v>43500</v>
      </c>
    </row>
    <row r="105" spans="1:6" x14ac:dyDescent="0.25">
      <c r="A105" s="158">
        <v>12020603</v>
      </c>
      <c r="B105" s="163" t="s">
        <v>94</v>
      </c>
      <c r="C105" s="164">
        <v>70402.5</v>
      </c>
      <c r="D105" s="164">
        <v>699581</v>
      </c>
      <c r="E105" s="164">
        <v>629178.5</v>
      </c>
      <c r="F105" s="165">
        <v>472555</v>
      </c>
    </row>
    <row r="106" spans="1:6" x14ac:dyDescent="0.25">
      <c r="A106" s="158">
        <v>12020713</v>
      </c>
      <c r="B106" s="163" t="s">
        <v>95</v>
      </c>
      <c r="C106" s="164">
        <v>0</v>
      </c>
      <c r="D106" s="164">
        <v>11625</v>
      </c>
      <c r="E106" s="164">
        <v>11625</v>
      </c>
      <c r="F106" s="165">
        <v>5000</v>
      </c>
    </row>
    <row r="107" spans="1:6" ht="16.5" thickBot="1" x14ac:dyDescent="0.3">
      <c r="A107" s="166">
        <v>12020718</v>
      </c>
      <c r="B107" s="167" t="s">
        <v>96</v>
      </c>
      <c r="C107" s="168">
        <v>5634000</v>
      </c>
      <c r="D107" s="168">
        <v>3138750</v>
      </c>
      <c r="E107" s="168">
        <v>-2495250</v>
      </c>
      <c r="F107" s="169">
        <v>1733363.8</v>
      </c>
    </row>
    <row r="108" spans="1:6" ht="16.5" thickBot="1" x14ac:dyDescent="0.3">
      <c r="A108" s="505"/>
      <c r="B108" s="506"/>
      <c r="C108" s="506"/>
      <c r="D108" s="506"/>
      <c r="E108" s="506"/>
      <c r="F108" s="507"/>
    </row>
    <row r="109" spans="1:6" ht="19.5" thickBot="1" x14ac:dyDescent="0.35">
      <c r="A109" s="516" t="s">
        <v>468</v>
      </c>
      <c r="B109" s="517"/>
      <c r="C109" s="517"/>
      <c r="D109" s="517"/>
      <c r="E109" s="517"/>
      <c r="F109" s="518"/>
    </row>
    <row r="110" spans="1:6" ht="19.5" thickBot="1" x14ac:dyDescent="0.35">
      <c r="A110" s="516" t="s">
        <v>412</v>
      </c>
      <c r="B110" s="517"/>
      <c r="C110" s="517"/>
      <c r="D110" s="517"/>
      <c r="E110" s="517"/>
      <c r="F110" s="518"/>
    </row>
    <row r="111" spans="1:6" ht="19.5" thickBot="1" x14ac:dyDescent="0.35">
      <c r="A111" s="516" t="s">
        <v>424</v>
      </c>
      <c r="B111" s="517"/>
      <c r="C111" s="517"/>
      <c r="D111" s="517"/>
      <c r="E111" s="517"/>
      <c r="F111" s="518"/>
    </row>
    <row r="112" spans="1:6" ht="19.5" thickBot="1" x14ac:dyDescent="0.35">
      <c r="A112" s="516"/>
      <c r="B112" s="517"/>
      <c r="C112" s="517"/>
      <c r="D112" s="517"/>
      <c r="E112" s="517"/>
      <c r="F112" s="518"/>
    </row>
    <row r="113" spans="1:6" ht="19.5" thickBot="1" x14ac:dyDescent="0.35">
      <c r="A113" s="519" t="s">
        <v>686</v>
      </c>
      <c r="B113" s="520"/>
      <c r="C113" s="520"/>
      <c r="D113" s="520"/>
      <c r="E113" s="520"/>
      <c r="F113" s="521"/>
    </row>
    <row r="114" spans="1:6" ht="19.5" thickBot="1" x14ac:dyDescent="0.35">
      <c r="A114" s="501" t="s">
        <v>543</v>
      </c>
      <c r="B114" s="503" t="s">
        <v>384</v>
      </c>
      <c r="C114" s="516" t="s">
        <v>404</v>
      </c>
      <c r="D114" s="517"/>
      <c r="E114" s="518"/>
      <c r="F114" s="178" t="s">
        <v>405</v>
      </c>
    </row>
    <row r="115" spans="1:6" ht="19.5" thickBot="1" x14ac:dyDescent="0.35">
      <c r="A115" s="502"/>
      <c r="B115" s="504"/>
      <c r="C115" s="179" t="s">
        <v>481</v>
      </c>
      <c r="D115" s="180" t="s">
        <v>482</v>
      </c>
      <c r="E115" s="181" t="s">
        <v>483</v>
      </c>
      <c r="F115" s="182" t="s">
        <v>481</v>
      </c>
    </row>
    <row r="116" spans="1:6" x14ac:dyDescent="0.25">
      <c r="A116" s="170">
        <v>12020425</v>
      </c>
      <c r="B116" s="163" t="s">
        <v>97</v>
      </c>
      <c r="C116" s="164">
        <v>814496</v>
      </c>
      <c r="D116" s="164">
        <v>471208</v>
      </c>
      <c r="E116" s="164">
        <v>-343288</v>
      </c>
      <c r="F116" s="165">
        <v>399970</v>
      </c>
    </row>
    <row r="117" spans="1:6" x14ac:dyDescent="0.25">
      <c r="A117" s="158">
        <v>12020775</v>
      </c>
      <c r="B117" s="163" t="s">
        <v>98</v>
      </c>
      <c r="C117" s="164">
        <v>140000</v>
      </c>
      <c r="D117" s="164">
        <v>186000</v>
      </c>
      <c r="E117" s="164">
        <v>46000</v>
      </c>
      <c r="F117" s="165">
        <v>80000</v>
      </c>
    </row>
    <row r="118" spans="1:6" x14ac:dyDescent="0.25">
      <c r="A118" s="158">
        <v>12020776</v>
      </c>
      <c r="B118" s="163" t="s">
        <v>99</v>
      </c>
      <c r="C118" s="164">
        <v>8001100</v>
      </c>
      <c r="D118" s="164">
        <v>508352415</v>
      </c>
      <c r="E118" s="164">
        <v>500351315</v>
      </c>
      <c r="F118" s="165">
        <v>308475355</v>
      </c>
    </row>
    <row r="119" spans="1:6" x14ac:dyDescent="0.25">
      <c r="A119" s="158">
        <v>12020752</v>
      </c>
      <c r="B119" s="163" t="s">
        <v>100</v>
      </c>
      <c r="C119" s="164">
        <v>98413906.200000003</v>
      </c>
      <c r="D119" s="164">
        <v>264893407</v>
      </c>
      <c r="E119" s="164">
        <v>166479500.80000001</v>
      </c>
      <c r="F119" s="165">
        <v>162307748.12</v>
      </c>
    </row>
    <row r="120" spans="1:6" x14ac:dyDescent="0.25">
      <c r="A120" s="158">
        <v>12021408</v>
      </c>
      <c r="B120" s="163" t="s">
        <v>101</v>
      </c>
      <c r="C120" s="164">
        <v>0</v>
      </c>
      <c r="D120" s="164">
        <v>787826</v>
      </c>
      <c r="E120" s="164">
        <v>787826</v>
      </c>
      <c r="F120" s="165">
        <v>338850</v>
      </c>
    </row>
    <row r="121" spans="1:6" x14ac:dyDescent="0.25">
      <c r="A121" s="158">
        <v>12021410</v>
      </c>
      <c r="B121" s="163" t="s">
        <v>102</v>
      </c>
      <c r="C121" s="164">
        <v>0</v>
      </c>
      <c r="D121" s="164">
        <v>0</v>
      </c>
      <c r="E121" s="164">
        <v>0</v>
      </c>
      <c r="F121" s="165">
        <v>209797.08</v>
      </c>
    </row>
    <row r="122" spans="1:6" x14ac:dyDescent="0.25">
      <c r="A122" s="158">
        <v>12020409</v>
      </c>
      <c r="B122" s="163" t="s">
        <v>103</v>
      </c>
      <c r="C122" s="164">
        <v>1472977141.3499999</v>
      </c>
      <c r="D122" s="164">
        <v>1818653092</v>
      </c>
      <c r="E122" s="164">
        <v>345675950.64999998</v>
      </c>
      <c r="F122" s="165">
        <v>865259198.26999998</v>
      </c>
    </row>
    <row r="123" spans="1:6" x14ac:dyDescent="0.25">
      <c r="A123" s="158">
        <v>12020764</v>
      </c>
      <c r="B123" s="163" t="s">
        <v>104</v>
      </c>
      <c r="C123" s="164">
        <v>47500</v>
      </c>
      <c r="D123" s="164">
        <v>200000</v>
      </c>
      <c r="E123" s="164">
        <v>152500</v>
      </c>
      <c r="F123" s="165">
        <v>294500</v>
      </c>
    </row>
    <row r="124" spans="1:6" x14ac:dyDescent="0.25">
      <c r="A124" s="158">
        <v>12020121</v>
      </c>
      <c r="B124" s="163" t="s">
        <v>105</v>
      </c>
      <c r="C124" s="164">
        <v>0</v>
      </c>
      <c r="D124" s="164">
        <v>150000</v>
      </c>
      <c r="E124" s="164">
        <v>150000</v>
      </c>
      <c r="F124" s="165">
        <v>15000</v>
      </c>
    </row>
    <row r="125" spans="1:6" x14ac:dyDescent="0.25">
      <c r="A125" s="158">
        <v>12020102</v>
      </c>
      <c r="B125" s="163" t="s">
        <v>106</v>
      </c>
      <c r="C125" s="164">
        <v>28650000</v>
      </c>
      <c r="D125" s="164">
        <v>31742876</v>
      </c>
      <c r="E125" s="164">
        <v>3092876</v>
      </c>
      <c r="F125" s="165">
        <v>21525404.32</v>
      </c>
    </row>
    <row r="126" spans="1:6" x14ac:dyDescent="0.25">
      <c r="A126" s="158">
        <v>12020103</v>
      </c>
      <c r="B126" s="163" t="s">
        <v>107</v>
      </c>
      <c r="C126" s="164">
        <v>4573350</v>
      </c>
      <c r="D126" s="164">
        <v>10147500</v>
      </c>
      <c r="E126" s="164">
        <v>5574150</v>
      </c>
      <c r="F126" s="165">
        <v>5470950</v>
      </c>
    </row>
    <row r="127" spans="1:6" x14ac:dyDescent="0.25">
      <c r="A127" s="158">
        <v>12020114</v>
      </c>
      <c r="B127" s="163" t="s">
        <v>108</v>
      </c>
      <c r="C127" s="164">
        <v>54742050</v>
      </c>
      <c r="D127" s="164">
        <v>47785691</v>
      </c>
      <c r="E127" s="164">
        <v>-6956359</v>
      </c>
      <c r="F127" s="165">
        <v>40466100</v>
      </c>
    </row>
    <row r="128" spans="1:6" x14ac:dyDescent="0.25">
      <c r="A128" s="158">
        <v>12020402</v>
      </c>
      <c r="B128" s="163" t="s">
        <v>109</v>
      </c>
      <c r="C128" s="164">
        <v>24822300</v>
      </c>
      <c r="D128" s="164">
        <v>65985000</v>
      </c>
      <c r="E128" s="164">
        <v>41162700</v>
      </c>
      <c r="F128" s="165">
        <v>32200000</v>
      </c>
    </row>
    <row r="129" spans="1:6" x14ac:dyDescent="0.25">
      <c r="A129" s="158">
        <v>12020403</v>
      </c>
      <c r="B129" s="163" t="s">
        <v>110</v>
      </c>
      <c r="C129" s="164">
        <v>31690000</v>
      </c>
      <c r="D129" s="164">
        <v>35500496</v>
      </c>
      <c r="E129" s="164">
        <v>3810496</v>
      </c>
      <c r="F129" s="165">
        <v>26343634.649999999</v>
      </c>
    </row>
    <row r="130" spans="1:6" x14ac:dyDescent="0.25">
      <c r="A130" s="158">
        <v>12020404</v>
      </c>
      <c r="B130" s="163" t="s">
        <v>111</v>
      </c>
      <c r="C130" s="164">
        <v>33697790.939999998</v>
      </c>
      <c r="D130" s="164">
        <v>21433871</v>
      </c>
      <c r="E130" s="164">
        <v>-12263919.939999999</v>
      </c>
      <c r="F130" s="165">
        <v>12840150</v>
      </c>
    </row>
    <row r="131" spans="1:6" x14ac:dyDescent="0.25">
      <c r="A131" s="158">
        <v>12021507</v>
      </c>
      <c r="B131" s="163" t="s">
        <v>112</v>
      </c>
      <c r="C131" s="164">
        <v>13354000</v>
      </c>
      <c r="D131" s="164">
        <v>63973800</v>
      </c>
      <c r="E131" s="164">
        <v>50619800</v>
      </c>
      <c r="F131" s="165">
        <v>33048000</v>
      </c>
    </row>
    <row r="132" spans="1:6" x14ac:dyDescent="0.25">
      <c r="A132" s="158">
        <v>12020433</v>
      </c>
      <c r="B132" s="163" t="s">
        <v>113</v>
      </c>
      <c r="C132" s="164">
        <v>2211899</v>
      </c>
      <c r="D132" s="164">
        <v>458097</v>
      </c>
      <c r="E132" s="164">
        <v>-1753802</v>
      </c>
      <c r="F132" s="165">
        <v>587031</v>
      </c>
    </row>
    <row r="133" spans="1:6" x14ac:dyDescent="0.25">
      <c r="A133" s="158">
        <v>12020501</v>
      </c>
      <c r="B133" s="163" t="s">
        <v>114</v>
      </c>
      <c r="C133" s="164">
        <v>605240</v>
      </c>
      <c r="D133" s="164">
        <v>8091</v>
      </c>
      <c r="E133" s="164">
        <v>-597149</v>
      </c>
      <c r="F133" s="165">
        <v>3480</v>
      </c>
    </row>
    <row r="134" spans="1:6" x14ac:dyDescent="0.25">
      <c r="A134" s="158">
        <v>12020107</v>
      </c>
      <c r="B134" s="163" t="s">
        <v>115</v>
      </c>
      <c r="C134" s="164">
        <v>39013858.710000001</v>
      </c>
      <c r="D134" s="164">
        <v>0</v>
      </c>
      <c r="E134" s="164">
        <v>-39013858.710000001</v>
      </c>
      <c r="F134" s="165">
        <v>31492677.390000001</v>
      </c>
    </row>
    <row r="135" spans="1:6" x14ac:dyDescent="0.25">
      <c r="A135" s="158">
        <v>12020437</v>
      </c>
      <c r="B135" s="163" t="s">
        <v>116</v>
      </c>
      <c r="C135" s="164">
        <v>42000</v>
      </c>
      <c r="D135" s="164">
        <v>279000</v>
      </c>
      <c r="E135" s="164">
        <v>237000</v>
      </c>
      <c r="F135" s="165">
        <v>120000</v>
      </c>
    </row>
    <row r="136" spans="1:6" x14ac:dyDescent="0.25">
      <c r="A136" s="158">
        <v>12020465</v>
      </c>
      <c r="B136" s="163" t="s">
        <v>117</v>
      </c>
      <c r="C136" s="164">
        <v>212660.76</v>
      </c>
      <c r="D136" s="164">
        <v>1685625</v>
      </c>
      <c r="E136" s="164">
        <v>1472964.24</v>
      </c>
      <c r="F136" s="165">
        <v>729000</v>
      </c>
    </row>
    <row r="137" spans="1:6" x14ac:dyDescent="0.25">
      <c r="A137" s="158">
        <v>12020602</v>
      </c>
      <c r="B137" s="163" t="s">
        <v>118</v>
      </c>
      <c r="C137" s="164">
        <v>0</v>
      </c>
      <c r="D137" s="164">
        <v>8951</v>
      </c>
      <c r="E137" s="164">
        <v>8951</v>
      </c>
      <c r="F137" s="165">
        <v>3850</v>
      </c>
    </row>
    <row r="138" spans="1:6" x14ac:dyDescent="0.25">
      <c r="A138" s="158">
        <v>12020712</v>
      </c>
      <c r="B138" s="163" t="s">
        <v>119</v>
      </c>
      <c r="C138" s="164">
        <v>0</v>
      </c>
      <c r="D138" s="164">
        <v>1860</v>
      </c>
      <c r="E138" s="164">
        <v>1860</v>
      </c>
      <c r="F138" s="165">
        <v>4300</v>
      </c>
    </row>
    <row r="139" spans="1:6" x14ac:dyDescent="0.25">
      <c r="A139" s="158">
        <v>12020750</v>
      </c>
      <c r="B139" s="163" t="s">
        <v>120</v>
      </c>
      <c r="C139" s="164">
        <v>536000</v>
      </c>
      <c r="D139" s="164">
        <v>803288</v>
      </c>
      <c r="E139" s="164">
        <v>267288</v>
      </c>
      <c r="F139" s="165">
        <v>375500</v>
      </c>
    </row>
    <row r="140" spans="1:6" x14ac:dyDescent="0.25">
      <c r="A140" s="158">
        <v>12021403</v>
      </c>
      <c r="B140" s="163" t="s">
        <v>121</v>
      </c>
      <c r="C140" s="164">
        <v>450000</v>
      </c>
      <c r="D140" s="164">
        <v>81375</v>
      </c>
      <c r="E140" s="164">
        <v>-368625</v>
      </c>
      <c r="F140" s="165">
        <v>35000</v>
      </c>
    </row>
    <row r="141" spans="1:6" x14ac:dyDescent="0.25">
      <c r="A141" s="158">
        <v>12020644</v>
      </c>
      <c r="B141" s="163" t="s">
        <v>122</v>
      </c>
      <c r="C141" s="164">
        <v>28000</v>
      </c>
      <c r="D141" s="164">
        <v>57550</v>
      </c>
      <c r="E141" s="164">
        <v>29550</v>
      </c>
      <c r="F141" s="165">
        <v>14000</v>
      </c>
    </row>
    <row r="142" spans="1:6" x14ac:dyDescent="0.25">
      <c r="A142" s="158">
        <v>12020755</v>
      </c>
      <c r="B142" s="163" t="s">
        <v>123</v>
      </c>
      <c r="C142" s="164">
        <v>15672165.26</v>
      </c>
      <c r="D142" s="164">
        <v>10000000</v>
      </c>
      <c r="E142" s="164">
        <v>-5672165.2599999998</v>
      </c>
      <c r="F142" s="165">
        <v>9255500</v>
      </c>
    </row>
    <row r="143" spans="1:6" x14ac:dyDescent="0.25">
      <c r="A143" s="158">
        <v>12021443</v>
      </c>
      <c r="B143" s="163" t="s">
        <v>124</v>
      </c>
      <c r="C143" s="164">
        <v>0</v>
      </c>
      <c r="D143" s="164">
        <v>534750</v>
      </c>
      <c r="E143" s="164">
        <v>534750</v>
      </c>
      <c r="F143" s="165">
        <v>230000</v>
      </c>
    </row>
    <row r="144" spans="1:6" x14ac:dyDescent="0.25">
      <c r="A144" s="158">
        <v>12020759</v>
      </c>
      <c r="B144" s="163" t="s">
        <v>125</v>
      </c>
      <c r="C144" s="164">
        <v>35770500</v>
      </c>
      <c r="D144" s="164">
        <v>18600</v>
      </c>
      <c r="E144" s="164">
        <v>-35751900</v>
      </c>
      <c r="F144" s="165">
        <v>8000</v>
      </c>
    </row>
    <row r="145" spans="1:6" x14ac:dyDescent="0.25">
      <c r="A145" s="158">
        <v>12020720</v>
      </c>
      <c r="B145" s="163" t="s">
        <v>126</v>
      </c>
      <c r="C145" s="164">
        <v>0</v>
      </c>
      <c r="D145" s="164">
        <v>395250</v>
      </c>
      <c r="E145" s="164">
        <v>395250</v>
      </c>
      <c r="F145" s="165">
        <v>170000</v>
      </c>
    </row>
    <row r="146" spans="1:6" x14ac:dyDescent="0.25">
      <c r="A146" s="158">
        <v>12020753</v>
      </c>
      <c r="B146" s="163" t="s">
        <v>127</v>
      </c>
      <c r="C146" s="164">
        <v>2459276</v>
      </c>
      <c r="D146" s="164">
        <v>1168794</v>
      </c>
      <c r="E146" s="164">
        <v>-1290482</v>
      </c>
      <c r="F146" s="165">
        <v>1527785</v>
      </c>
    </row>
    <row r="147" spans="1:6" x14ac:dyDescent="0.25">
      <c r="A147" s="158">
        <v>12020119</v>
      </c>
      <c r="B147" s="163" t="s">
        <v>128</v>
      </c>
      <c r="C147" s="164">
        <v>716500</v>
      </c>
      <c r="D147" s="164">
        <v>1206675</v>
      </c>
      <c r="E147" s="164">
        <v>490175</v>
      </c>
      <c r="F147" s="165">
        <v>777000</v>
      </c>
    </row>
    <row r="148" spans="1:6" x14ac:dyDescent="0.25">
      <c r="A148" s="158">
        <v>12020487</v>
      </c>
      <c r="B148" s="163" t="s">
        <v>129</v>
      </c>
      <c r="C148" s="164">
        <v>121400</v>
      </c>
      <c r="D148" s="164">
        <v>50802</v>
      </c>
      <c r="E148" s="164">
        <v>-70598</v>
      </c>
      <c r="F148" s="165">
        <v>155600</v>
      </c>
    </row>
    <row r="149" spans="1:6" x14ac:dyDescent="0.25">
      <c r="A149" s="158">
        <v>12020116</v>
      </c>
      <c r="B149" s="163" t="s">
        <v>130</v>
      </c>
      <c r="C149" s="164">
        <v>287500</v>
      </c>
      <c r="D149" s="164">
        <v>510338</v>
      </c>
      <c r="E149" s="164">
        <v>222838</v>
      </c>
      <c r="F149" s="165">
        <v>247000</v>
      </c>
    </row>
    <row r="150" spans="1:6" x14ac:dyDescent="0.25">
      <c r="A150" s="158">
        <v>12020761</v>
      </c>
      <c r="B150" s="163" t="s">
        <v>131</v>
      </c>
      <c r="C150" s="164">
        <v>992800</v>
      </c>
      <c r="D150" s="164">
        <v>1632150</v>
      </c>
      <c r="E150" s="164">
        <v>639350</v>
      </c>
      <c r="F150" s="165">
        <v>702000</v>
      </c>
    </row>
    <row r="151" spans="1:6" ht="20.25" customHeight="1" x14ac:dyDescent="0.25">
      <c r="A151" s="158">
        <v>12020453</v>
      </c>
      <c r="B151" s="163" t="s">
        <v>132</v>
      </c>
      <c r="C151" s="164">
        <v>6000</v>
      </c>
      <c r="D151" s="164">
        <v>32666</v>
      </c>
      <c r="E151" s="164">
        <v>26666</v>
      </c>
      <c r="F151" s="165">
        <v>57385</v>
      </c>
    </row>
    <row r="152" spans="1:6" x14ac:dyDescent="0.25">
      <c r="A152" s="158">
        <v>12021424</v>
      </c>
      <c r="B152" s="163" t="s">
        <v>133</v>
      </c>
      <c r="C152" s="164">
        <v>34400</v>
      </c>
      <c r="D152" s="164">
        <v>19274</v>
      </c>
      <c r="E152" s="164">
        <v>-15126</v>
      </c>
      <c r="F152" s="165">
        <v>584490</v>
      </c>
    </row>
    <row r="153" spans="1:6" x14ac:dyDescent="0.25">
      <c r="A153" s="158">
        <v>12020707</v>
      </c>
      <c r="B153" s="163" t="s">
        <v>134</v>
      </c>
      <c r="C153" s="164">
        <v>1170200</v>
      </c>
      <c r="D153" s="164">
        <v>188325</v>
      </c>
      <c r="E153" s="164">
        <v>-981875</v>
      </c>
      <c r="F153" s="165">
        <v>219050</v>
      </c>
    </row>
    <row r="154" spans="1:6" ht="30" customHeight="1" x14ac:dyDescent="0.25">
      <c r="A154" s="158">
        <v>12020458</v>
      </c>
      <c r="B154" s="163" t="s">
        <v>135</v>
      </c>
      <c r="C154" s="164">
        <v>0</v>
      </c>
      <c r="D154" s="164">
        <v>13950</v>
      </c>
      <c r="E154" s="164">
        <v>13950</v>
      </c>
      <c r="F154" s="165">
        <v>7500</v>
      </c>
    </row>
    <row r="155" spans="1:6" x14ac:dyDescent="0.25">
      <c r="A155" s="158">
        <v>12021414</v>
      </c>
      <c r="B155" s="163" t="s">
        <v>136</v>
      </c>
      <c r="C155" s="164">
        <v>500000</v>
      </c>
      <c r="D155" s="164">
        <v>2500000</v>
      </c>
      <c r="E155" s="164">
        <v>2000000</v>
      </c>
      <c r="F155" s="165">
        <v>335000</v>
      </c>
    </row>
    <row r="156" spans="1:6" x14ac:dyDescent="0.25">
      <c r="A156" s="158">
        <v>12020413</v>
      </c>
      <c r="B156" s="163" t="s">
        <v>137</v>
      </c>
      <c r="C156" s="164">
        <v>1350000</v>
      </c>
      <c r="D156" s="164">
        <v>81375</v>
      </c>
      <c r="E156" s="164">
        <v>-1268625</v>
      </c>
      <c r="F156" s="165">
        <v>35000</v>
      </c>
    </row>
    <row r="157" spans="1:6" x14ac:dyDescent="0.25">
      <c r="A157" s="158">
        <v>12020428</v>
      </c>
      <c r="B157" s="163" t="s">
        <v>138</v>
      </c>
      <c r="C157" s="164">
        <v>0</v>
      </c>
      <c r="D157" s="164">
        <v>140512</v>
      </c>
      <c r="E157" s="164">
        <v>140512</v>
      </c>
      <c r="F157" s="165">
        <v>60435</v>
      </c>
    </row>
    <row r="158" spans="1:6" x14ac:dyDescent="0.25">
      <c r="A158" s="158">
        <v>12020648</v>
      </c>
      <c r="B158" s="163" t="s">
        <v>139</v>
      </c>
      <c r="C158" s="164">
        <v>13232372.66</v>
      </c>
      <c r="D158" s="164">
        <v>3904719</v>
      </c>
      <c r="E158" s="164">
        <v>-9327653.6600000001</v>
      </c>
      <c r="F158" s="165">
        <v>969928.06</v>
      </c>
    </row>
    <row r="159" spans="1:6" ht="16.5" thickBot="1" x14ac:dyDescent="0.3">
      <c r="A159" s="166">
        <v>12021415</v>
      </c>
      <c r="B159" s="167" t="s">
        <v>140</v>
      </c>
      <c r="C159" s="168">
        <v>695054.15</v>
      </c>
      <c r="D159" s="168">
        <v>205763</v>
      </c>
      <c r="E159" s="168">
        <v>-489291.15</v>
      </c>
      <c r="F159" s="169">
        <v>129310</v>
      </c>
    </row>
    <row r="160" spans="1:6" ht="16.5" thickBot="1" x14ac:dyDescent="0.3">
      <c r="A160" s="505"/>
      <c r="B160" s="506"/>
      <c r="C160" s="506"/>
      <c r="D160" s="506"/>
      <c r="E160" s="506"/>
      <c r="F160" s="507"/>
    </row>
    <row r="161" spans="1:6" ht="19.5" thickBot="1" x14ac:dyDescent="0.35">
      <c r="A161" s="516" t="s">
        <v>468</v>
      </c>
      <c r="B161" s="517"/>
      <c r="C161" s="517"/>
      <c r="D161" s="517"/>
      <c r="E161" s="517"/>
      <c r="F161" s="518"/>
    </row>
    <row r="162" spans="1:6" ht="19.5" thickBot="1" x14ac:dyDescent="0.35">
      <c r="A162" s="516" t="s">
        <v>412</v>
      </c>
      <c r="B162" s="517"/>
      <c r="C162" s="517"/>
      <c r="D162" s="517"/>
      <c r="E162" s="517"/>
      <c r="F162" s="518"/>
    </row>
    <row r="163" spans="1:6" ht="19.5" thickBot="1" x14ac:dyDescent="0.35">
      <c r="A163" s="516" t="s">
        <v>424</v>
      </c>
      <c r="B163" s="517"/>
      <c r="C163" s="517"/>
      <c r="D163" s="517"/>
      <c r="E163" s="517"/>
      <c r="F163" s="518"/>
    </row>
    <row r="164" spans="1:6" ht="19.5" thickBot="1" x14ac:dyDescent="0.35">
      <c r="A164" s="516"/>
      <c r="B164" s="517"/>
      <c r="C164" s="517"/>
      <c r="D164" s="517"/>
      <c r="E164" s="517"/>
      <c r="F164" s="518"/>
    </row>
    <row r="165" spans="1:6" ht="19.5" thickBot="1" x14ac:dyDescent="0.35">
      <c r="A165" s="519" t="s">
        <v>686</v>
      </c>
      <c r="B165" s="520"/>
      <c r="C165" s="520"/>
      <c r="D165" s="520"/>
      <c r="E165" s="520"/>
      <c r="F165" s="521"/>
    </row>
    <row r="166" spans="1:6" ht="30" customHeight="1" thickBot="1" x14ac:dyDescent="0.35">
      <c r="A166" s="501" t="s">
        <v>543</v>
      </c>
      <c r="B166" s="503" t="s">
        <v>384</v>
      </c>
      <c r="C166" s="516" t="s">
        <v>404</v>
      </c>
      <c r="D166" s="517"/>
      <c r="E166" s="518"/>
      <c r="F166" s="178" t="s">
        <v>405</v>
      </c>
    </row>
    <row r="167" spans="1:6" ht="19.5" thickBot="1" x14ac:dyDescent="0.35">
      <c r="A167" s="502"/>
      <c r="B167" s="504"/>
      <c r="C167" s="179" t="s">
        <v>481</v>
      </c>
      <c r="D167" s="180" t="s">
        <v>482</v>
      </c>
      <c r="E167" s="181" t="s">
        <v>483</v>
      </c>
      <c r="F167" s="182" t="s">
        <v>481</v>
      </c>
    </row>
    <row r="168" spans="1:6" ht="19.5" customHeight="1" x14ac:dyDescent="0.25">
      <c r="A168" s="170">
        <v>12020772</v>
      </c>
      <c r="B168" s="163" t="s">
        <v>141</v>
      </c>
      <c r="C168" s="164">
        <v>389500</v>
      </c>
      <c r="D168" s="164">
        <v>939300</v>
      </c>
      <c r="E168" s="164">
        <v>549800</v>
      </c>
      <c r="F168" s="165">
        <v>475000</v>
      </c>
    </row>
    <row r="169" spans="1:6" x14ac:dyDescent="0.25">
      <c r="A169" s="158">
        <v>12020475</v>
      </c>
      <c r="B169" s="163" t="s">
        <v>142</v>
      </c>
      <c r="C169" s="164">
        <v>400315</v>
      </c>
      <c r="D169" s="164">
        <v>10000000</v>
      </c>
      <c r="E169" s="164">
        <v>9599685</v>
      </c>
      <c r="F169" s="165">
        <v>6643926.5099999998</v>
      </c>
    </row>
    <row r="170" spans="1:6" x14ac:dyDescent="0.25">
      <c r="A170" s="158">
        <v>12020636</v>
      </c>
      <c r="B170" s="163" t="s">
        <v>143</v>
      </c>
      <c r="C170" s="164">
        <v>34000</v>
      </c>
      <c r="D170" s="164">
        <v>51150</v>
      </c>
      <c r="E170" s="164">
        <v>17150</v>
      </c>
      <c r="F170" s="165">
        <v>230000</v>
      </c>
    </row>
    <row r="171" spans="1:6" ht="21.75" customHeight="1" x14ac:dyDescent="0.25">
      <c r="A171" s="158">
        <v>12020441</v>
      </c>
      <c r="B171" s="163" t="s">
        <v>144</v>
      </c>
      <c r="C171" s="164">
        <v>7000</v>
      </c>
      <c r="D171" s="164">
        <v>10000</v>
      </c>
      <c r="E171" s="164">
        <v>3000</v>
      </c>
      <c r="F171" s="165">
        <v>2000</v>
      </c>
    </row>
    <row r="172" spans="1:6" x14ac:dyDescent="0.25">
      <c r="A172" s="158">
        <v>12020424</v>
      </c>
      <c r="B172" s="163" t="s">
        <v>145</v>
      </c>
      <c r="C172" s="164">
        <v>831875</v>
      </c>
      <c r="D172" s="164">
        <v>209250</v>
      </c>
      <c r="E172" s="164">
        <v>-622625</v>
      </c>
      <c r="F172" s="165">
        <v>150000</v>
      </c>
    </row>
    <row r="173" spans="1:6" ht="21.75" customHeight="1" x14ac:dyDescent="0.25">
      <c r="A173" s="158">
        <v>12020709</v>
      </c>
      <c r="B173" s="163" t="s">
        <v>146</v>
      </c>
      <c r="C173" s="164">
        <v>185050</v>
      </c>
      <c r="D173" s="164">
        <v>230175</v>
      </c>
      <c r="E173" s="164">
        <v>45125</v>
      </c>
      <c r="F173" s="165">
        <v>410000</v>
      </c>
    </row>
    <row r="174" spans="1:6" x14ac:dyDescent="0.25">
      <c r="A174" s="158">
        <v>12020609</v>
      </c>
      <c r="B174" s="163" t="s">
        <v>147</v>
      </c>
      <c r="C174" s="164">
        <v>0</v>
      </c>
      <c r="D174" s="164">
        <v>232500</v>
      </c>
      <c r="E174" s="164">
        <v>232500</v>
      </c>
      <c r="F174" s="165">
        <v>141000</v>
      </c>
    </row>
    <row r="175" spans="1:6" x14ac:dyDescent="0.25">
      <c r="A175" s="158">
        <v>12020490</v>
      </c>
      <c r="B175" s="163" t="s">
        <v>148</v>
      </c>
      <c r="C175" s="164">
        <v>0</v>
      </c>
      <c r="D175" s="164">
        <v>465000</v>
      </c>
      <c r="E175" s="164">
        <v>465000</v>
      </c>
      <c r="F175" s="165">
        <v>295600</v>
      </c>
    </row>
    <row r="176" spans="1:6" x14ac:dyDescent="0.25">
      <c r="A176" s="158">
        <v>12020115</v>
      </c>
      <c r="B176" s="163" t="s">
        <v>149</v>
      </c>
      <c r="C176" s="164">
        <v>60000</v>
      </c>
      <c r="D176" s="164">
        <v>83700</v>
      </c>
      <c r="E176" s="164">
        <v>23700</v>
      </c>
      <c r="F176" s="165">
        <v>104900</v>
      </c>
    </row>
    <row r="177" spans="1:6" x14ac:dyDescent="0.25">
      <c r="A177" s="158">
        <v>12021104</v>
      </c>
      <c r="B177" s="163" t="s">
        <v>150</v>
      </c>
      <c r="C177" s="164">
        <v>22600</v>
      </c>
      <c r="D177" s="164">
        <v>200000</v>
      </c>
      <c r="E177" s="164">
        <v>177400</v>
      </c>
      <c r="F177" s="165">
        <v>86600</v>
      </c>
    </row>
    <row r="178" spans="1:6" x14ac:dyDescent="0.25">
      <c r="A178" s="158">
        <v>12020769</v>
      </c>
      <c r="B178" s="163" t="s">
        <v>151</v>
      </c>
      <c r="C178" s="164">
        <v>34000</v>
      </c>
      <c r="D178" s="164">
        <v>530100</v>
      </c>
      <c r="E178" s="164">
        <v>496100</v>
      </c>
      <c r="F178" s="165">
        <v>1408398.98</v>
      </c>
    </row>
    <row r="179" spans="1:6" x14ac:dyDescent="0.25">
      <c r="A179" s="158">
        <v>12020631</v>
      </c>
      <c r="B179" s="163" t="s">
        <v>152</v>
      </c>
      <c r="C179" s="164">
        <v>0</v>
      </c>
      <c r="D179" s="164">
        <v>71145</v>
      </c>
      <c r="E179" s="164">
        <v>71145</v>
      </c>
      <c r="F179" s="165">
        <v>30600</v>
      </c>
    </row>
    <row r="180" spans="1:6" x14ac:dyDescent="0.25">
      <c r="A180" s="158">
        <v>12020436</v>
      </c>
      <c r="B180" s="163" t="s">
        <v>153</v>
      </c>
      <c r="C180" s="164">
        <v>45000</v>
      </c>
      <c r="D180" s="164">
        <v>75563</v>
      </c>
      <c r="E180" s="164">
        <v>30563</v>
      </c>
      <c r="F180" s="165">
        <v>32500</v>
      </c>
    </row>
    <row r="181" spans="1:6" x14ac:dyDescent="0.25">
      <c r="A181" s="158">
        <v>12020719</v>
      </c>
      <c r="B181" s="163" t="s">
        <v>154</v>
      </c>
      <c r="C181" s="164">
        <v>15000</v>
      </c>
      <c r="D181" s="164">
        <v>34875</v>
      </c>
      <c r="E181" s="164">
        <v>19875</v>
      </c>
      <c r="F181" s="165">
        <v>15000</v>
      </c>
    </row>
    <row r="182" spans="1:6" x14ac:dyDescent="0.25">
      <c r="A182" s="158">
        <v>12021418</v>
      </c>
      <c r="B182" s="163" t="s">
        <v>487</v>
      </c>
      <c r="C182" s="164">
        <v>0</v>
      </c>
      <c r="D182" s="164">
        <v>0</v>
      </c>
      <c r="E182" s="164">
        <v>0</v>
      </c>
      <c r="F182" s="165">
        <v>74010000</v>
      </c>
    </row>
    <row r="183" spans="1:6" x14ac:dyDescent="0.25">
      <c r="A183" s="158">
        <v>12020117</v>
      </c>
      <c r="B183" s="163" t="s">
        <v>155</v>
      </c>
      <c r="C183" s="164">
        <v>60000</v>
      </c>
      <c r="D183" s="164">
        <v>0</v>
      </c>
      <c r="E183" s="164">
        <v>-60000</v>
      </c>
      <c r="F183" s="165">
        <v>30000</v>
      </c>
    </row>
    <row r="184" spans="1:6" x14ac:dyDescent="0.25">
      <c r="A184" s="158">
        <v>12020606</v>
      </c>
      <c r="B184" s="163" t="s">
        <v>156</v>
      </c>
      <c r="C184" s="164">
        <v>0</v>
      </c>
      <c r="D184" s="164">
        <v>0</v>
      </c>
      <c r="E184" s="164">
        <v>0</v>
      </c>
      <c r="F184" s="165">
        <v>5470000</v>
      </c>
    </row>
    <row r="185" spans="1:6" x14ac:dyDescent="0.25">
      <c r="A185" s="158">
        <v>12020474</v>
      </c>
      <c r="B185" s="163" t="s">
        <v>157</v>
      </c>
      <c r="C185" s="164">
        <v>25000</v>
      </c>
      <c r="D185" s="164">
        <v>149962</v>
      </c>
      <c r="E185" s="164">
        <v>124962</v>
      </c>
      <c r="F185" s="165">
        <v>64500</v>
      </c>
    </row>
    <row r="186" spans="1:6" x14ac:dyDescent="0.25">
      <c r="A186" s="158">
        <v>12021439</v>
      </c>
      <c r="B186" s="163" t="s">
        <v>158</v>
      </c>
      <c r="C186" s="164">
        <v>30370350</v>
      </c>
      <c r="D186" s="164">
        <v>14189650</v>
      </c>
      <c r="E186" s="164">
        <v>-16180700</v>
      </c>
      <c r="F186" s="165">
        <v>2488750</v>
      </c>
    </row>
    <row r="187" spans="1:6" x14ac:dyDescent="0.25">
      <c r="A187" s="158">
        <v>12021407</v>
      </c>
      <c r="B187" s="163" t="s">
        <v>159</v>
      </c>
      <c r="C187" s="164">
        <v>40000</v>
      </c>
      <c r="D187" s="164">
        <v>55800</v>
      </c>
      <c r="E187" s="164">
        <v>15800</v>
      </c>
      <c r="F187" s="165">
        <v>48000</v>
      </c>
    </row>
    <row r="188" spans="1:6" x14ac:dyDescent="0.25">
      <c r="A188" s="158">
        <v>12020808</v>
      </c>
      <c r="B188" s="163" t="s">
        <v>160</v>
      </c>
      <c r="C188" s="164">
        <v>230500</v>
      </c>
      <c r="D188" s="164">
        <v>0</v>
      </c>
      <c r="E188" s="164">
        <v>-230500</v>
      </c>
      <c r="F188" s="165">
        <v>45000</v>
      </c>
    </row>
    <row r="189" spans="1:6" x14ac:dyDescent="0.25">
      <c r="A189" s="158">
        <v>12020489</v>
      </c>
      <c r="B189" s="163" t="s">
        <v>161</v>
      </c>
      <c r="C189" s="164">
        <v>733784.16</v>
      </c>
      <c r="D189" s="164">
        <v>142813</v>
      </c>
      <c r="E189" s="164">
        <v>-590971.16</v>
      </c>
      <c r="F189" s="165">
        <v>286125</v>
      </c>
    </row>
    <row r="190" spans="1:6" x14ac:dyDescent="0.25">
      <c r="A190" s="158">
        <v>12020736</v>
      </c>
      <c r="B190" s="163" t="s">
        <v>162</v>
      </c>
      <c r="C190" s="164">
        <v>16816392.5</v>
      </c>
      <c r="D190" s="164">
        <v>16397900</v>
      </c>
      <c r="E190" s="164">
        <v>-418492.5</v>
      </c>
      <c r="F190" s="165">
        <v>13782625</v>
      </c>
    </row>
    <row r="191" spans="1:6" x14ac:dyDescent="0.25">
      <c r="A191" s="158">
        <v>12020627</v>
      </c>
      <c r="B191" s="163" t="s">
        <v>163</v>
      </c>
      <c r="C191" s="164">
        <v>0</v>
      </c>
      <c r="D191" s="164">
        <v>22088</v>
      </c>
      <c r="E191" s="164">
        <v>22088</v>
      </c>
      <c r="F191" s="165">
        <v>9500</v>
      </c>
    </row>
    <row r="192" spans="1:6" x14ac:dyDescent="0.25">
      <c r="A192" s="158">
        <v>12020449</v>
      </c>
      <c r="B192" s="163" t="s">
        <v>164</v>
      </c>
      <c r="C192" s="164">
        <v>2319500</v>
      </c>
      <c r="D192" s="164">
        <v>281907</v>
      </c>
      <c r="E192" s="164">
        <v>-2037593</v>
      </c>
      <c r="F192" s="165">
        <v>315625</v>
      </c>
    </row>
    <row r="193" spans="1:6" x14ac:dyDescent="0.25">
      <c r="A193" s="158">
        <v>12020406</v>
      </c>
      <c r="B193" s="163" t="s">
        <v>165</v>
      </c>
      <c r="C193" s="164">
        <v>2223000</v>
      </c>
      <c r="D193" s="164">
        <v>3293363</v>
      </c>
      <c r="E193" s="164">
        <v>1070363</v>
      </c>
      <c r="F193" s="165">
        <v>495195</v>
      </c>
    </row>
    <row r="194" spans="1:6" x14ac:dyDescent="0.25">
      <c r="A194" s="158">
        <v>12020749</v>
      </c>
      <c r="B194" s="163" t="s">
        <v>166</v>
      </c>
      <c r="C194" s="164">
        <v>15218300</v>
      </c>
      <c r="D194" s="164">
        <v>343868</v>
      </c>
      <c r="E194" s="164">
        <v>-14874432</v>
      </c>
      <c r="F194" s="165">
        <v>147900</v>
      </c>
    </row>
    <row r="195" spans="1:6" x14ac:dyDescent="0.25">
      <c r="A195" s="158">
        <v>12020607</v>
      </c>
      <c r="B195" s="163" t="s">
        <v>167</v>
      </c>
      <c r="C195" s="164">
        <v>30000</v>
      </c>
      <c r="D195" s="164">
        <v>24870060</v>
      </c>
      <c r="E195" s="164">
        <v>24840060</v>
      </c>
      <c r="F195" s="165">
        <v>10704485</v>
      </c>
    </row>
    <row r="196" spans="1:6" x14ac:dyDescent="0.25">
      <c r="A196" s="158">
        <v>12021413</v>
      </c>
      <c r="B196" s="163" t="s">
        <v>168</v>
      </c>
      <c r="C196" s="164">
        <v>1517000</v>
      </c>
      <c r="D196" s="164">
        <v>651930</v>
      </c>
      <c r="E196" s="164">
        <v>-865070</v>
      </c>
      <c r="F196" s="165">
        <v>375400</v>
      </c>
    </row>
    <row r="197" spans="1:6" x14ac:dyDescent="0.25">
      <c r="A197" s="158">
        <v>12020411</v>
      </c>
      <c r="B197" s="163" t="s">
        <v>169</v>
      </c>
      <c r="C197" s="164">
        <v>1895</v>
      </c>
      <c r="D197" s="164">
        <v>3917</v>
      </c>
      <c r="E197" s="164">
        <v>2022</v>
      </c>
      <c r="F197" s="165">
        <v>1685</v>
      </c>
    </row>
    <row r="198" spans="1:6" x14ac:dyDescent="0.25">
      <c r="A198" s="158">
        <v>12021517</v>
      </c>
      <c r="B198" s="163" t="s">
        <v>170</v>
      </c>
      <c r="C198" s="164">
        <v>4462474.5199999996</v>
      </c>
      <c r="D198" s="164">
        <v>2786042</v>
      </c>
      <c r="E198" s="164">
        <v>-1676432.52</v>
      </c>
      <c r="F198" s="165">
        <v>2171657.62</v>
      </c>
    </row>
    <row r="199" spans="1:6" x14ac:dyDescent="0.25">
      <c r="A199" s="158">
        <v>12021409</v>
      </c>
      <c r="B199" s="163" t="s">
        <v>171</v>
      </c>
      <c r="C199" s="164">
        <v>2500</v>
      </c>
      <c r="D199" s="164">
        <v>4650</v>
      </c>
      <c r="E199" s="164">
        <v>2150</v>
      </c>
      <c r="F199" s="165">
        <v>3000</v>
      </c>
    </row>
    <row r="200" spans="1:6" x14ac:dyDescent="0.25">
      <c r="A200" s="158">
        <v>12020495</v>
      </c>
      <c r="B200" s="163" t="s">
        <v>172</v>
      </c>
      <c r="C200" s="164">
        <v>8000</v>
      </c>
      <c r="D200" s="164">
        <v>172980</v>
      </c>
      <c r="E200" s="164">
        <v>164980</v>
      </c>
      <c r="F200" s="165">
        <v>284400</v>
      </c>
    </row>
    <row r="201" spans="1:6" x14ac:dyDescent="0.25">
      <c r="A201" s="158">
        <v>12020488</v>
      </c>
      <c r="B201" s="163" t="s">
        <v>173</v>
      </c>
      <c r="C201" s="164">
        <v>262500</v>
      </c>
      <c r="D201" s="164">
        <v>0</v>
      </c>
      <c r="E201" s="164">
        <v>-262500</v>
      </c>
      <c r="F201" s="165">
        <v>112500</v>
      </c>
    </row>
    <row r="202" spans="1:6" x14ac:dyDescent="0.25">
      <c r="A202" s="158">
        <v>12020109</v>
      </c>
      <c r="B202" s="163" t="s">
        <v>174</v>
      </c>
      <c r="C202" s="164">
        <v>50000</v>
      </c>
      <c r="D202" s="164">
        <v>46267</v>
      </c>
      <c r="E202" s="164">
        <v>-3733</v>
      </c>
      <c r="F202" s="165">
        <v>139900</v>
      </c>
    </row>
    <row r="203" spans="1:6" x14ac:dyDescent="0.25">
      <c r="A203" s="158">
        <v>12020505</v>
      </c>
      <c r="B203" s="163" t="s">
        <v>175</v>
      </c>
      <c r="C203" s="164">
        <v>59000</v>
      </c>
      <c r="D203" s="164">
        <v>0</v>
      </c>
      <c r="E203" s="164">
        <v>-59000</v>
      </c>
      <c r="F203" s="165">
        <v>8000</v>
      </c>
    </row>
    <row r="204" spans="1:6" x14ac:dyDescent="0.25">
      <c r="A204" s="158">
        <v>12021411</v>
      </c>
      <c r="B204" s="163" t="s">
        <v>176</v>
      </c>
      <c r="C204" s="164">
        <v>0</v>
      </c>
      <c r="D204" s="164">
        <v>0</v>
      </c>
      <c r="E204" s="164">
        <v>0</v>
      </c>
      <c r="F204" s="165">
        <v>2413998.6</v>
      </c>
    </row>
    <row r="205" spans="1:6" x14ac:dyDescent="0.25">
      <c r="A205" s="158">
        <v>12020737</v>
      </c>
      <c r="B205" s="163" t="s">
        <v>177</v>
      </c>
      <c r="C205" s="164">
        <v>1751250</v>
      </c>
      <c r="D205" s="164">
        <v>3539690</v>
      </c>
      <c r="E205" s="164">
        <v>1788440</v>
      </c>
      <c r="F205" s="165">
        <v>1028700</v>
      </c>
    </row>
    <row r="206" spans="1:6" x14ac:dyDescent="0.25">
      <c r="A206" s="158">
        <v>12021515</v>
      </c>
      <c r="B206" s="163" t="s">
        <v>178</v>
      </c>
      <c r="C206" s="164">
        <v>118805</v>
      </c>
      <c r="D206" s="164">
        <v>244590</v>
      </c>
      <c r="E206" s="164">
        <v>125785</v>
      </c>
      <c r="F206" s="165">
        <v>125200</v>
      </c>
    </row>
    <row r="207" spans="1:6" x14ac:dyDescent="0.25">
      <c r="A207" s="158">
        <v>12020419</v>
      </c>
      <c r="B207" s="163" t="s">
        <v>179</v>
      </c>
      <c r="C207" s="164">
        <v>589000</v>
      </c>
      <c r="D207" s="164">
        <v>988555</v>
      </c>
      <c r="E207" s="164">
        <v>399555</v>
      </c>
      <c r="F207" s="165">
        <v>968185</v>
      </c>
    </row>
    <row r="208" spans="1:6" x14ac:dyDescent="0.25">
      <c r="A208" s="158">
        <v>12021525</v>
      </c>
      <c r="B208" s="163" t="s">
        <v>180</v>
      </c>
      <c r="C208" s="164">
        <v>290000</v>
      </c>
      <c r="D208" s="164">
        <v>162750</v>
      </c>
      <c r="E208" s="164">
        <v>-127250</v>
      </c>
      <c r="F208" s="165">
        <v>3620000</v>
      </c>
    </row>
    <row r="209" spans="1:6" x14ac:dyDescent="0.25">
      <c r="A209" s="158">
        <v>12020783</v>
      </c>
      <c r="B209" s="163" t="s">
        <v>181</v>
      </c>
      <c r="C209" s="164">
        <v>0</v>
      </c>
      <c r="D209" s="164">
        <v>0</v>
      </c>
      <c r="E209" s="164">
        <v>0</v>
      </c>
      <c r="F209" s="165">
        <v>1562500</v>
      </c>
    </row>
    <row r="210" spans="1:6" x14ac:dyDescent="0.25">
      <c r="A210" s="158">
        <v>12020789</v>
      </c>
      <c r="B210" s="163" t="s">
        <v>182</v>
      </c>
      <c r="C210" s="164">
        <v>12472000</v>
      </c>
      <c r="D210" s="164">
        <v>0</v>
      </c>
      <c r="E210" s="164">
        <v>-12472000</v>
      </c>
      <c r="F210" s="165">
        <v>65470000</v>
      </c>
    </row>
    <row r="211" spans="1:6" x14ac:dyDescent="0.25">
      <c r="A211" s="158">
        <v>12021009</v>
      </c>
      <c r="B211" s="163" t="s">
        <v>183</v>
      </c>
      <c r="C211" s="164">
        <v>674509125.24000001</v>
      </c>
      <c r="D211" s="164">
        <v>0</v>
      </c>
      <c r="E211" s="164">
        <v>-674509125.24000001</v>
      </c>
      <c r="F211" s="165">
        <v>82049055.719999999</v>
      </c>
    </row>
    <row r="212" spans="1:6" x14ac:dyDescent="0.25">
      <c r="A212" s="158">
        <v>12021520</v>
      </c>
      <c r="B212" s="163" t="s">
        <v>184</v>
      </c>
      <c r="C212" s="164">
        <v>784200</v>
      </c>
      <c r="D212" s="164">
        <v>1903943</v>
      </c>
      <c r="E212" s="164">
        <v>1119743</v>
      </c>
      <c r="F212" s="165">
        <v>849900</v>
      </c>
    </row>
    <row r="213" spans="1:6" x14ac:dyDescent="0.25">
      <c r="A213" s="158">
        <v>12020470</v>
      </c>
      <c r="B213" s="163" t="s">
        <v>185</v>
      </c>
      <c r="C213" s="164">
        <v>303500</v>
      </c>
      <c r="D213" s="164">
        <v>0</v>
      </c>
      <c r="E213" s="164">
        <v>-303500</v>
      </c>
      <c r="F213" s="165">
        <v>30000</v>
      </c>
    </row>
    <row r="214" spans="1:6" x14ac:dyDescent="0.25">
      <c r="A214" s="158">
        <v>12020477</v>
      </c>
      <c r="B214" s="163" t="s">
        <v>186</v>
      </c>
      <c r="C214" s="164">
        <v>0</v>
      </c>
      <c r="D214" s="164">
        <v>0</v>
      </c>
      <c r="E214" s="164">
        <v>0</v>
      </c>
      <c r="F214" s="165">
        <v>570000</v>
      </c>
    </row>
    <row r="215" spans="1:6" x14ac:dyDescent="0.25">
      <c r="A215" s="158">
        <v>12021524</v>
      </c>
      <c r="B215" s="163" t="s">
        <v>187</v>
      </c>
      <c r="C215" s="164">
        <v>0</v>
      </c>
      <c r="D215" s="164">
        <v>279000</v>
      </c>
      <c r="E215" s="164">
        <v>279000</v>
      </c>
      <c r="F215" s="165">
        <v>120000</v>
      </c>
    </row>
    <row r="216" spans="1:6" x14ac:dyDescent="0.25">
      <c r="A216" s="158">
        <v>12020466</v>
      </c>
      <c r="B216" s="163" t="s">
        <v>188</v>
      </c>
      <c r="C216" s="164">
        <v>85726526</v>
      </c>
      <c r="D216" s="164">
        <v>5000000</v>
      </c>
      <c r="E216" s="164">
        <v>-80726526</v>
      </c>
      <c r="F216" s="165">
        <v>10000</v>
      </c>
    </row>
    <row r="217" spans="1:6" x14ac:dyDescent="0.25">
      <c r="A217" s="158">
        <v>12020745</v>
      </c>
      <c r="B217" s="163" t="s">
        <v>189</v>
      </c>
      <c r="C217" s="164">
        <v>5928000</v>
      </c>
      <c r="D217" s="164">
        <v>4894795</v>
      </c>
      <c r="E217" s="164">
        <v>-1033205</v>
      </c>
      <c r="F217" s="165">
        <v>3840287.99</v>
      </c>
    </row>
    <row r="218" spans="1:6" x14ac:dyDescent="0.25">
      <c r="A218" s="158">
        <v>12021521</v>
      </c>
      <c r="B218" s="163" t="s">
        <v>190</v>
      </c>
      <c r="C218" s="164">
        <v>83000</v>
      </c>
      <c r="D218" s="164">
        <v>1046268</v>
      </c>
      <c r="E218" s="164">
        <v>963268</v>
      </c>
      <c r="F218" s="165">
        <v>19000</v>
      </c>
    </row>
    <row r="219" spans="1:6" x14ac:dyDescent="0.25">
      <c r="A219" s="158">
        <v>12020790</v>
      </c>
      <c r="B219" s="163" t="s">
        <v>191</v>
      </c>
      <c r="C219" s="164">
        <v>0</v>
      </c>
      <c r="D219" s="164">
        <v>0</v>
      </c>
      <c r="E219" s="164">
        <v>0</v>
      </c>
      <c r="F219" s="165">
        <v>30910</v>
      </c>
    </row>
    <row r="220" spans="1:6" x14ac:dyDescent="0.25">
      <c r="A220" s="158">
        <v>12021518</v>
      </c>
      <c r="B220" s="163" t="s">
        <v>192</v>
      </c>
      <c r="C220" s="164">
        <v>1558765</v>
      </c>
      <c r="D220" s="164">
        <v>1531193</v>
      </c>
      <c r="E220" s="164">
        <v>-27572</v>
      </c>
      <c r="F220" s="165">
        <v>999129.32</v>
      </c>
    </row>
    <row r="221" spans="1:6" x14ac:dyDescent="0.25">
      <c r="A221" s="158">
        <v>12020420</v>
      </c>
      <c r="B221" s="163" t="s">
        <v>193</v>
      </c>
      <c r="C221" s="164">
        <v>55000</v>
      </c>
      <c r="D221" s="164">
        <v>46500</v>
      </c>
      <c r="E221" s="164">
        <v>-8500</v>
      </c>
      <c r="F221" s="165">
        <v>80970</v>
      </c>
    </row>
    <row r="222" spans="1:6" x14ac:dyDescent="0.25">
      <c r="A222" s="158">
        <v>12021516</v>
      </c>
      <c r="B222" s="163" t="s">
        <v>194</v>
      </c>
      <c r="C222" s="164">
        <v>693110.15</v>
      </c>
      <c r="D222" s="164">
        <v>267375</v>
      </c>
      <c r="E222" s="164">
        <v>-425735.15</v>
      </c>
      <c r="F222" s="165">
        <v>577850</v>
      </c>
    </row>
    <row r="223" spans="1:6" x14ac:dyDescent="0.25">
      <c r="A223" s="158">
        <v>12020471</v>
      </c>
      <c r="B223" s="163" t="s">
        <v>195</v>
      </c>
      <c r="C223" s="164">
        <v>83033278.659999996</v>
      </c>
      <c r="D223" s="164">
        <v>0</v>
      </c>
      <c r="E223" s="164">
        <v>-83033278.659999996</v>
      </c>
      <c r="F223" s="165">
        <v>0</v>
      </c>
    </row>
    <row r="224" spans="1:6" ht="16.5" thickBot="1" x14ac:dyDescent="0.3">
      <c r="A224" s="166">
        <v>12021456</v>
      </c>
      <c r="B224" s="167" t="s">
        <v>196</v>
      </c>
      <c r="C224" s="168">
        <v>22194025</v>
      </c>
      <c r="D224" s="168">
        <v>0</v>
      </c>
      <c r="E224" s="168">
        <v>-22194025</v>
      </c>
      <c r="F224" s="169">
        <v>0</v>
      </c>
    </row>
    <row r="225" spans="1:6" ht="16.5" thickBot="1" x14ac:dyDescent="0.3">
      <c r="A225" s="522"/>
      <c r="B225" s="523"/>
      <c r="C225" s="523"/>
      <c r="D225" s="523"/>
      <c r="E225" s="523"/>
      <c r="F225" s="524"/>
    </row>
    <row r="226" spans="1:6" ht="19.5" thickBot="1" x14ac:dyDescent="0.35">
      <c r="A226" s="516" t="s">
        <v>468</v>
      </c>
      <c r="B226" s="517"/>
      <c r="C226" s="517"/>
      <c r="D226" s="517"/>
      <c r="E226" s="517"/>
      <c r="F226" s="518"/>
    </row>
    <row r="227" spans="1:6" ht="19.5" thickBot="1" x14ac:dyDescent="0.35">
      <c r="A227" s="516" t="s">
        <v>412</v>
      </c>
      <c r="B227" s="517"/>
      <c r="C227" s="517"/>
      <c r="D227" s="517"/>
      <c r="E227" s="517"/>
      <c r="F227" s="518"/>
    </row>
    <row r="228" spans="1:6" ht="19.5" thickBot="1" x14ac:dyDescent="0.35">
      <c r="A228" s="516" t="s">
        <v>424</v>
      </c>
      <c r="B228" s="517"/>
      <c r="C228" s="517"/>
      <c r="D228" s="517"/>
      <c r="E228" s="517"/>
      <c r="F228" s="518"/>
    </row>
    <row r="229" spans="1:6" ht="19.5" thickBot="1" x14ac:dyDescent="0.35">
      <c r="A229" s="516"/>
      <c r="B229" s="517"/>
      <c r="C229" s="517"/>
      <c r="D229" s="517"/>
      <c r="E229" s="517"/>
      <c r="F229" s="518"/>
    </row>
    <row r="230" spans="1:6" ht="19.5" thickBot="1" x14ac:dyDescent="0.35">
      <c r="A230" s="519" t="s">
        <v>686</v>
      </c>
      <c r="B230" s="520"/>
      <c r="C230" s="520"/>
      <c r="D230" s="520"/>
      <c r="E230" s="520"/>
      <c r="F230" s="521"/>
    </row>
    <row r="231" spans="1:6" ht="19.5" thickBot="1" x14ac:dyDescent="0.35">
      <c r="A231" s="501" t="s">
        <v>543</v>
      </c>
      <c r="B231" s="503" t="s">
        <v>384</v>
      </c>
      <c r="C231" s="516" t="s">
        <v>404</v>
      </c>
      <c r="D231" s="517"/>
      <c r="E231" s="518"/>
      <c r="F231" s="178" t="s">
        <v>405</v>
      </c>
    </row>
    <row r="232" spans="1:6" ht="19.5" thickBot="1" x14ac:dyDescent="0.35">
      <c r="A232" s="502"/>
      <c r="B232" s="504"/>
      <c r="C232" s="179" t="s">
        <v>481</v>
      </c>
      <c r="D232" s="180" t="s">
        <v>482</v>
      </c>
      <c r="E232" s="181" t="s">
        <v>483</v>
      </c>
      <c r="F232" s="182" t="s">
        <v>481</v>
      </c>
    </row>
    <row r="233" spans="1:6" x14ac:dyDescent="0.25">
      <c r="A233" s="158">
        <v>12021402</v>
      </c>
      <c r="B233" s="163" t="s">
        <v>197</v>
      </c>
      <c r="C233" s="164">
        <v>113000</v>
      </c>
      <c r="D233" s="164">
        <v>0</v>
      </c>
      <c r="E233" s="164">
        <v>-113000</v>
      </c>
      <c r="F233" s="165">
        <v>0</v>
      </c>
    </row>
    <row r="234" spans="1:6" x14ac:dyDescent="0.25">
      <c r="A234" s="158">
        <v>12020447</v>
      </c>
      <c r="B234" s="163" t="s">
        <v>198</v>
      </c>
      <c r="C234" s="164">
        <v>10000</v>
      </c>
      <c r="D234" s="164">
        <v>0</v>
      </c>
      <c r="E234" s="164">
        <v>-10000</v>
      </c>
      <c r="F234" s="165">
        <v>0</v>
      </c>
    </row>
    <row r="235" spans="1:6" x14ac:dyDescent="0.25">
      <c r="A235" s="158">
        <v>12020105</v>
      </c>
      <c r="B235" s="163" t="s">
        <v>199</v>
      </c>
      <c r="C235" s="164">
        <v>3000</v>
      </c>
      <c r="D235" s="164">
        <v>5000000</v>
      </c>
      <c r="E235" s="164">
        <v>4997000</v>
      </c>
      <c r="F235" s="165">
        <v>0</v>
      </c>
    </row>
    <row r="236" spans="1:6" x14ac:dyDescent="0.25">
      <c r="A236" s="158">
        <v>12020637</v>
      </c>
      <c r="B236" s="163" t="s">
        <v>200</v>
      </c>
      <c r="C236" s="164">
        <v>600418475.44000006</v>
      </c>
      <c r="D236" s="164">
        <v>5000000</v>
      </c>
      <c r="E236" s="164">
        <v>-595418475.44000006</v>
      </c>
      <c r="F236" s="165">
        <v>0</v>
      </c>
    </row>
    <row r="237" spans="1:6" x14ac:dyDescent="0.25">
      <c r="A237" s="158">
        <v>12021417</v>
      </c>
      <c r="B237" s="163" t="s">
        <v>201</v>
      </c>
      <c r="C237" s="164">
        <v>220000</v>
      </c>
      <c r="D237" s="164">
        <v>513825</v>
      </c>
      <c r="E237" s="164">
        <v>293825</v>
      </c>
      <c r="F237" s="165">
        <v>0</v>
      </c>
    </row>
    <row r="238" spans="1:6" x14ac:dyDescent="0.25">
      <c r="A238" s="158">
        <v>12020726</v>
      </c>
      <c r="B238" s="163" t="s">
        <v>202</v>
      </c>
      <c r="C238" s="164">
        <v>41122000</v>
      </c>
      <c r="D238" s="164">
        <v>0</v>
      </c>
      <c r="E238" s="164">
        <v>-41122000</v>
      </c>
      <c r="F238" s="165">
        <v>0</v>
      </c>
    </row>
    <row r="239" spans="1:6" x14ac:dyDescent="0.25">
      <c r="A239" s="158">
        <v>12021529</v>
      </c>
      <c r="B239" s="163" t="s">
        <v>203</v>
      </c>
      <c r="C239" s="164">
        <v>330000</v>
      </c>
      <c r="D239" s="164">
        <v>2000000</v>
      </c>
      <c r="E239" s="164">
        <v>1670000</v>
      </c>
      <c r="F239" s="165">
        <v>0</v>
      </c>
    </row>
    <row r="240" spans="1:6" ht="31.5" x14ac:dyDescent="0.25">
      <c r="A240" s="158">
        <v>12020456</v>
      </c>
      <c r="B240" s="163" t="s">
        <v>204</v>
      </c>
      <c r="C240" s="164">
        <v>20000</v>
      </c>
      <c r="D240" s="164">
        <v>0</v>
      </c>
      <c r="E240" s="164">
        <v>-20000</v>
      </c>
      <c r="F240" s="165">
        <v>0</v>
      </c>
    </row>
    <row r="241" spans="1:6" x14ac:dyDescent="0.25">
      <c r="A241" s="158">
        <v>12021510</v>
      </c>
      <c r="B241" s="163" t="s">
        <v>205</v>
      </c>
      <c r="C241" s="164">
        <v>4000</v>
      </c>
      <c r="D241" s="164">
        <v>10000</v>
      </c>
      <c r="E241" s="164">
        <v>6000</v>
      </c>
      <c r="F241" s="165">
        <v>0</v>
      </c>
    </row>
    <row r="242" spans="1:6" x14ac:dyDescent="0.25">
      <c r="A242" s="158">
        <v>12021105</v>
      </c>
      <c r="B242" s="163" t="s">
        <v>206</v>
      </c>
      <c r="C242" s="164">
        <v>9700</v>
      </c>
      <c r="D242" s="164">
        <v>100000</v>
      </c>
      <c r="E242" s="164">
        <v>90300</v>
      </c>
      <c r="F242" s="165">
        <v>0</v>
      </c>
    </row>
    <row r="243" spans="1:6" x14ac:dyDescent="0.25">
      <c r="A243" s="158">
        <v>12021512</v>
      </c>
      <c r="B243" s="163" t="s">
        <v>207</v>
      </c>
      <c r="C243" s="164">
        <v>5000</v>
      </c>
      <c r="D243" s="164">
        <v>10000</v>
      </c>
      <c r="E243" s="164">
        <v>5000</v>
      </c>
      <c r="F243" s="165">
        <v>0</v>
      </c>
    </row>
    <row r="244" spans="1:6" x14ac:dyDescent="0.25">
      <c r="A244" s="158">
        <v>12021513</v>
      </c>
      <c r="B244" s="163" t="s">
        <v>208</v>
      </c>
      <c r="C244" s="155">
        <v>4000</v>
      </c>
      <c r="D244" s="155">
        <v>10000</v>
      </c>
      <c r="E244" s="155">
        <v>6000</v>
      </c>
      <c r="F244" s="172">
        <v>0</v>
      </c>
    </row>
    <row r="245" spans="1:6" x14ac:dyDescent="0.25">
      <c r="A245" s="158">
        <v>12020767</v>
      </c>
      <c r="B245" s="163" t="s">
        <v>209</v>
      </c>
      <c r="C245" s="155">
        <v>10027418</v>
      </c>
      <c r="D245" s="155">
        <v>2000000</v>
      </c>
      <c r="E245" s="155">
        <v>-8027418</v>
      </c>
      <c r="F245" s="172">
        <v>0</v>
      </c>
    </row>
    <row r="246" spans="1:6" x14ac:dyDescent="0.25">
      <c r="A246" s="158">
        <v>12020467</v>
      </c>
      <c r="B246" s="163" t="s">
        <v>210</v>
      </c>
      <c r="C246" s="155">
        <v>22122000</v>
      </c>
      <c r="D246" s="155">
        <v>10000000</v>
      </c>
      <c r="E246" s="155">
        <v>-12122000</v>
      </c>
      <c r="F246" s="172">
        <v>0</v>
      </c>
    </row>
    <row r="247" spans="1:6" x14ac:dyDescent="0.25">
      <c r="A247" s="158">
        <v>12020803</v>
      </c>
      <c r="B247" s="163" t="s">
        <v>296</v>
      </c>
      <c r="C247" s="155">
        <v>0</v>
      </c>
      <c r="D247" s="155">
        <v>150000</v>
      </c>
      <c r="E247" s="155">
        <v>150000</v>
      </c>
      <c r="F247" s="172">
        <v>0</v>
      </c>
    </row>
    <row r="248" spans="1:6" x14ac:dyDescent="0.25">
      <c r="A248" s="158">
        <v>12020618</v>
      </c>
      <c r="B248" s="163" t="s">
        <v>297</v>
      </c>
      <c r="C248" s="155">
        <v>0</v>
      </c>
      <c r="D248" s="155">
        <v>100000</v>
      </c>
      <c r="E248" s="155">
        <v>100000</v>
      </c>
      <c r="F248" s="172">
        <v>0</v>
      </c>
    </row>
    <row r="249" spans="1:6" x14ac:dyDescent="0.25">
      <c r="A249" s="158">
        <v>12020639</v>
      </c>
      <c r="B249" s="163" t="s">
        <v>298</v>
      </c>
      <c r="C249" s="155">
        <v>0</v>
      </c>
      <c r="D249" s="155">
        <v>100000</v>
      </c>
      <c r="E249" s="155">
        <v>100000</v>
      </c>
      <c r="F249" s="172">
        <v>0</v>
      </c>
    </row>
    <row r="250" spans="1:6" x14ac:dyDescent="0.25">
      <c r="A250" s="158">
        <v>12021441</v>
      </c>
      <c r="B250" s="163" t="s">
        <v>299</v>
      </c>
      <c r="C250" s="155">
        <v>0</v>
      </c>
      <c r="D250" s="155">
        <v>20000000</v>
      </c>
      <c r="E250" s="155">
        <v>20000000</v>
      </c>
      <c r="F250" s="172">
        <v>0</v>
      </c>
    </row>
    <row r="251" spans="1:6" x14ac:dyDescent="0.25">
      <c r="A251" s="158">
        <v>12020654</v>
      </c>
      <c r="B251" s="163" t="s">
        <v>300</v>
      </c>
      <c r="C251" s="155">
        <v>0</v>
      </c>
      <c r="D251" s="155">
        <v>1990000000</v>
      </c>
      <c r="E251" s="155">
        <v>1990000000</v>
      </c>
      <c r="F251" s="172">
        <v>0</v>
      </c>
    </row>
    <row r="252" spans="1:6" x14ac:dyDescent="0.25">
      <c r="A252" s="158">
        <v>12021010</v>
      </c>
      <c r="B252" s="163" t="s">
        <v>301</v>
      </c>
      <c r="C252" s="155">
        <v>0</v>
      </c>
      <c r="D252" s="155">
        <v>10000000</v>
      </c>
      <c r="E252" s="155">
        <v>10000000</v>
      </c>
      <c r="F252" s="172">
        <v>0</v>
      </c>
    </row>
    <row r="253" spans="1:6" x14ac:dyDescent="0.25">
      <c r="A253" s="158">
        <v>12020504</v>
      </c>
      <c r="B253" s="163" t="s">
        <v>302</v>
      </c>
      <c r="C253" s="155">
        <v>0</v>
      </c>
      <c r="D253" s="155">
        <v>5000000</v>
      </c>
      <c r="E253" s="155">
        <v>5000000</v>
      </c>
      <c r="F253" s="172">
        <v>0</v>
      </c>
    </row>
    <row r="254" spans="1:6" x14ac:dyDescent="0.25">
      <c r="A254" s="158">
        <v>12020123</v>
      </c>
      <c r="B254" s="163" t="s">
        <v>303</v>
      </c>
      <c r="C254" s="155">
        <v>0</v>
      </c>
      <c r="D254" s="155">
        <v>8000000</v>
      </c>
      <c r="E254" s="155">
        <v>8000000</v>
      </c>
      <c r="F254" s="172">
        <v>0</v>
      </c>
    </row>
    <row r="255" spans="1:6" x14ac:dyDescent="0.25">
      <c r="A255" s="158">
        <v>12020901</v>
      </c>
      <c r="B255" s="163" t="s">
        <v>160</v>
      </c>
      <c r="C255" s="155">
        <v>0</v>
      </c>
      <c r="D255" s="155">
        <v>104625</v>
      </c>
      <c r="E255" s="155">
        <v>104625</v>
      </c>
      <c r="F255" s="172">
        <v>0</v>
      </c>
    </row>
    <row r="256" spans="1:6" x14ac:dyDescent="0.25">
      <c r="A256" s="158">
        <v>12021103</v>
      </c>
      <c r="B256" s="163" t="s">
        <v>304</v>
      </c>
      <c r="C256" s="155">
        <v>0</v>
      </c>
      <c r="D256" s="155">
        <v>100000</v>
      </c>
      <c r="E256" s="155">
        <v>100000</v>
      </c>
      <c r="F256" s="172">
        <v>0</v>
      </c>
    </row>
    <row r="257" spans="1:6" x14ac:dyDescent="0.25">
      <c r="A257" s="158">
        <v>12021106</v>
      </c>
      <c r="B257" s="163" t="s">
        <v>305</v>
      </c>
      <c r="C257" s="155">
        <v>0</v>
      </c>
      <c r="D257" s="155">
        <v>50000</v>
      </c>
      <c r="E257" s="155">
        <v>50000</v>
      </c>
      <c r="F257" s="172">
        <v>0</v>
      </c>
    </row>
    <row r="258" spans="1:6" x14ac:dyDescent="0.25">
      <c r="A258" s="158">
        <v>12021519</v>
      </c>
      <c r="B258" s="163" t="s">
        <v>306</v>
      </c>
      <c r="C258" s="155">
        <v>0</v>
      </c>
      <c r="D258" s="155">
        <v>94755</v>
      </c>
      <c r="E258" s="155">
        <v>94755</v>
      </c>
      <c r="F258" s="172">
        <v>0</v>
      </c>
    </row>
    <row r="259" spans="1:6" x14ac:dyDescent="0.25">
      <c r="A259" s="158">
        <v>12020705</v>
      </c>
      <c r="B259" s="163" t="s">
        <v>307</v>
      </c>
      <c r="C259" s="155">
        <v>0</v>
      </c>
      <c r="D259" s="155">
        <v>174375</v>
      </c>
      <c r="E259" s="155">
        <v>174375</v>
      </c>
      <c r="F259" s="172">
        <v>0</v>
      </c>
    </row>
    <row r="260" spans="1:6" x14ac:dyDescent="0.25">
      <c r="A260" s="158">
        <v>12021511</v>
      </c>
      <c r="B260" s="163" t="s">
        <v>308</v>
      </c>
      <c r="C260" s="155">
        <v>0</v>
      </c>
      <c r="D260" s="155">
        <v>15000</v>
      </c>
      <c r="E260" s="155">
        <v>15000</v>
      </c>
      <c r="F260" s="172">
        <v>0</v>
      </c>
    </row>
    <row r="261" spans="1:6" x14ac:dyDescent="0.25">
      <c r="A261" s="158">
        <v>12021502</v>
      </c>
      <c r="B261" s="163" t="s">
        <v>309</v>
      </c>
      <c r="C261" s="155">
        <v>0</v>
      </c>
      <c r="D261" s="155">
        <v>400000</v>
      </c>
      <c r="E261" s="155">
        <v>400000</v>
      </c>
      <c r="F261" s="172">
        <v>0</v>
      </c>
    </row>
    <row r="262" spans="1:6" ht="16.5" thickBot="1" x14ac:dyDescent="0.3">
      <c r="A262" s="159">
        <v>12020649</v>
      </c>
      <c r="B262" s="173" t="s">
        <v>310</v>
      </c>
      <c r="C262" s="156">
        <v>0</v>
      </c>
      <c r="D262" s="156">
        <v>50000</v>
      </c>
      <c r="E262" s="156">
        <v>50000</v>
      </c>
      <c r="F262" s="174">
        <v>0</v>
      </c>
    </row>
    <row r="263" spans="1:6" ht="16.5" thickBot="1" x14ac:dyDescent="0.3">
      <c r="A263" s="513"/>
      <c r="B263" s="514"/>
      <c r="C263" s="514"/>
      <c r="D263" s="514"/>
      <c r="E263" s="514"/>
      <c r="F263" s="515"/>
    </row>
    <row r="264" spans="1:6" ht="16.5" customHeight="1" thickBot="1" x14ac:dyDescent="0.3">
      <c r="A264" s="508"/>
      <c r="B264" s="509"/>
      <c r="C264" s="175">
        <v>6205293206.5600004</v>
      </c>
      <c r="D264" s="176">
        <v>9392008427</v>
      </c>
      <c r="E264" s="176">
        <v>3186715220.4399996</v>
      </c>
      <c r="F264" s="177">
        <v>4520456753.6999989</v>
      </c>
    </row>
    <row r="265" spans="1:6" ht="16.5" thickBot="1" x14ac:dyDescent="0.3">
      <c r="A265" s="510"/>
      <c r="B265" s="511"/>
      <c r="C265" s="511"/>
      <c r="D265" s="511"/>
      <c r="E265" s="511"/>
      <c r="F265" s="512"/>
    </row>
    <row r="266" spans="1:6" ht="16.5" thickBot="1" x14ac:dyDescent="0.3">
      <c r="A266" s="505"/>
      <c r="B266" s="506"/>
      <c r="C266" s="506"/>
      <c r="D266" s="506"/>
      <c r="E266" s="506"/>
      <c r="F266" s="507"/>
    </row>
    <row r="267" spans="1:6" ht="42" customHeight="1" thickBot="1" x14ac:dyDescent="0.3">
      <c r="A267" s="498" t="s">
        <v>415</v>
      </c>
      <c r="B267" s="499"/>
      <c r="C267" s="499"/>
      <c r="D267" s="499"/>
      <c r="E267" s="499"/>
      <c r="F267" s="500"/>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5"/>
  <sheetViews>
    <sheetView zoomScaleNormal="100" zoomScaleSheetLayoutView="91" workbookViewId="0">
      <selection activeCell="A15" sqref="A15:F15"/>
    </sheetView>
  </sheetViews>
  <sheetFormatPr defaultColWidth="9.140625" defaultRowHeight="15" x14ac:dyDescent="0.25"/>
  <cols>
    <col min="1" max="1" width="6.7109375" style="17" customWidth="1"/>
    <col min="2" max="2" width="65.7109375" style="17" customWidth="1"/>
    <col min="3" max="3" width="15.85546875" style="30" customWidth="1"/>
    <col min="4" max="4" width="17.85546875" style="17" customWidth="1"/>
    <col min="5" max="5" width="16.7109375" style="17" customWidth="1"/>
    <col min="6" max="6" width="35.85546875" style="17" customWidth="1"/>
    <col min="7" max="16384" width="9.140625" style="17"/>
  </cols>
  <sheetData>
    <row r="1" spans="1:6" ht="19.5" thickBot="1" x14ac:dyDescent="0.35">
      <c r="A1" s="525" t="str">
        <f>Note12a!A1</f>
        <v>Ankpa Local Government of Kogi State</v>
      </c>
      <c r="B1" s="526"/>
      <c r="C1" s="526"/>
      <c r="D1" s="526"/>
      <c r="E1" s="526"/>
      <c r="F1" s="527"/>
    </row>
    <row r="2" spans="1:6" ht="19.5" thickBot="1" x14ac:dyDescent="0.35">
      <c r="A2" s="528" t="str">
        <f>Note12a!A2</f>
        <v>Financial Statements for the Year Ended 31 December, 2021</v>
      </c>
      <c r="B2" s="529"/>
      <c r="C2" s="529"/>
      <c r="D2" s="529"/>
      <c r="E2" s="529"/>
      <c r="F2" s="530"/>
    </row>
    <row r="3" spans="1:6" ht="19.5" thickBot="1" x14ac:dyDescent="0.35">
      <c r="A3" s="516" t="s">
        <v>424</v>
      </c>
      <c r="B3" s="517"/>
      <c r="C3" s="517"/>
      <c r="D3" s="517"/>
      <c r="E3" s="517"/>
      <c r="F3" s="518"/>
    </row>
    <row r="4" spans="1:6" ht="19.5" thickBot="1" x14ac:dyDescent="0.35">
      <c r="A4" s="528"/>
      <c r="B4" s="529"/>
      <c r="C4" s="529"/>
      <c r="D4" s="529"/>
      <c r="E4" s="529"/>
      <c r="F4" s="530"/>
    </row>
    <row r="5" spans="1:6" ht="19.5" thickBot="1" x14ac:dyDescent="0.35">
      <c r="A5" s="519" t="s">
        <v>489</v>
      </c>
      <c r="B5" s="520"/>
      <c r="C5" s="520"/>
      <c r="D5" s="520"/>
      <c r="E5" s="520"/>
      <c r="F5" s="521"/>
    </row>
    <row r="6" spans="1:6" ht="19.5" thickBot="1" x14ac:dyDescent="0.35">
      <c r="A6" s="540" t="s">
        <v>411</v>
      </c>
      <c r="B6" s="538" t="s">
        <v>384</v>
      </c>
      <c r="C6" s="531" t="str">
        <f>'N3'!C6</f>
        <v>Year Ended 31st 
December 2021</v>
      </c>
      <c r="D6" s="529"/>
      <c r="E6" s="530"/>
      <c r="F6" s="178" t="str">
        <f>'N3'!F6</f>
        <v>Year Ended 31st 
December 2020</v>
      </c>
    </row>
    <row r="7" spans="1:6" s="18" customFormat="1" ht="19.5" thickBot="1" x14ac:dyDescent="0.35">
      <c r="A7" s="541"/>
      <c r="B7" s="539"/>
      <c r="C7" s="179" t="s">
        <v>481</v>
      </c>
      <c r="D7" s="180" t="s">
        <v>482</v>
      </c>
      <c r="E7" s="181" t="s">
        <v>483</v>
      </c>
      <c r="F7" s="182" t="s">
        <v>481</v>
      </c>
    </row>
    <row r="8" spans="1:6" ht="15.75" x14ac:dyDescent="0.25">
      <c r="A8" s="170"/>
      <c r="B8" s="171"/>
      <c r="C8" s="183">
        <v>0</v>
      </c>
      <c r="D8" s="184"/>
      <c r="E8" s="184">
        <f>C8-D8</f>
        <v>0</v>
      </c>
      <c r="F8" s="185">
        <v>0</v>
      </c>
    </row>
    <row r="9" spans="1:6" ht="15.75" x14ac:dyDescent="0.25">
      <c r="A9" s="158"/>
      <c r="B9" s="163"/>
      <c r="C9" s="186">
        <v>0</v>
      </c>
      <c r="D9" s="155"/>
      <c r="E9" s="155">
        <f>C9-D9</f>
        <v>0</v>
      </c>
      <c r="F9" s="172">
        <v>0</v>
      </c>
    </row>
    <row r="10" spans="1:6" ht="16.5" thickBot="1" x14ac:dyDescent="0.3">
      <c r="A10" s="158"/>
      <c r="B10" s="163"/>
      <c r="C10" s="187">
        <v>0</v>
      </c>
      <c r="D10" s="155"/>
      <c r="E10" s="155">
        <f t="shared" ref="E10" si="0">C10-D10</f>
        <v>0</v>
      </c>
      <c r="F10" s="172">
        <v>0</v>
      </c>
    </row>
    <row r="11" spans="1:6" ht="16.5" thickBot="1" x14ac:dyDescent="0.3">
      <c r="A11" s="522"/>
      <c r="B11" s="523"/>
      <c r="C11" s="523"/>
      <c r="D11" s="523"/>
      <c r="E11" s="523"/>
      <c r="F11" s="524"/>
    </row>
    <row r="12" spans="1:6" ht="16.5" thickBot="1" x14ac:dyDescent="0.3">
      <c r="A12" s="532" t="s">
        <v>295</v>
      </c>
      <c r="B12" s="533"/>
      <c r="C12" s="251">
        <f>SUM(C8:C11)</f>
        <v>0</v>
      </c>
      <c r="D12" s="196">
        <f>SUM(D8:D11)</f>
        <v>0</v>
      </c>
      <c r="E12" s="252">
        <f>SUM(E8:E11)</f>
        <v>0</v>
      </c>
      <c r="F12" s="253">
        <f>SUM(F8:F11)</f>
        <v>0</v>
      </c>
    </row>
    <row r="13" spans="1:6" ht="17.25" thickTop="1" thickBot="1" x14ac:dyDescent="0.3">
      <c r="A13" s="534"/>
      <c r="B13" s="535"/>
      <c r="C13" s="536"/>
      <c r="D13" s="536"/>
      <c r="E13" s="536"/>
      <c r="F13" s="537"/>
    </row>
    <row r="14" spans="1:6" ht="16.5" thickBot="1" x14ac:dyDescent="0.3">
      <c r="A14" s="505"/>
      <c r="B14" s="506"/>
      <c r="C14" s="506"/>
      <c r="D14" s="506"/>
      <c r="E14" s="506"/>
      <c r="F14" s="507"/>
    </row>
    <row r="15" spans="1:6" ht="30" customHeight="1" thickBot="1" x14ac:dyDescent="0.3">
      <c r="A15" s="498"/>
      <c r="B15" s="499"/>
      <c r="C15" s="499"/>
      <c r="D15" s="499"/>
      <c r="E15" s="499"/>
      <c r="F15" s="500"/>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BE61-7A3F-4E6B-8A72-ECC9CBFE802A}">
  <dimension ref="A1"/>
  <sheetViews>
    <sheetView showGridLines="0" tabSelected="1" workbookViewId="0">
      <selection activeCell="M16" sqref="M16"/>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F7" sqref="F7"/>
    </sheetView>
  </sheetViews>
  <sheetFormatPr defaultColWidth="9.140625" defaultRowHeight="15.75" x14ac:dyDescent="0.25"/>
  <cols>
    <col min="1" max="1" width="4.85546875" style="153" customWidth="1"/>
    <col min="2" max="2" width="31.140625" style="153" customWidth="1"/>
    <col min="3" max="3" width="14.7109375" style="153" customWidth="1"/>
    <col min="4" max="4" width="13.7109375" style="153" customWidth="1"/>
    <col min="5" max="5" width="14" style="153" customWidth="1"/>
    <col min="6" max="6" width="36.140625" style="153" customWidth="1"/>
    <col min="7" max="16384" width="9.140625" style="153"/>
  </cols>
  <sheetData>
    <row r="1" spans="1:6" ht="15.75" customHeight="1" thickBot="1" x14ac:dyDescent="0.35">
      <c r="A1" s="516" t="str">
        <f>Note13!A1</f>
        <v>Ankpa Local Government of Kogi State</v>
      </c>
      <c r="B1" s="517"/>
      <c r="C1" s="517"/>
      <c r="D1" s="517"/>
      <c r="E1" s="517"/>
      <c r="F1" s="518"/>
    </row>
    <row r="2" spans="1:6" ht="15.75" customHeight="1" thickBot="1" x14ac:dyDescent="0.35">
      <c r="A2" s="516" t="str">
        <f>Note13!A2</f>
        <v>Financial Statements for the Year Ended 31 December, 2021</v>
      </c>
      <c r="B2" s="517"/>
      <c r="C2" s="517"/>
      <c r="D2" s="517"/>
      <c r="E2" s="517"/>
      <c r="F2" s="518"/>
    </row>
    <row r="3" spans="1:6" ht="15.75" customHeight="1" thickBot="1" x14ac:dyDescent="0.35">
      <c r="A3" s="516" t="s">
        <v>424</v>
      </c>
      <c r="B3" s="517"/>
      <c r="C3" s="517"/>
      <c r="D3" s="517"/>
      <c r="E3" s="517"/>
      <c r="F3" s="518"/>
    </row>
    <row r="4" spans="1:6" ht="18.75" customHeight="1" thickBot="1" x14ac:dyDescent="0.35">
      <c r="A4" s="544"/>
      <c r="B4" s="545"/>
      <c r="C4" s="545"/>
      <c r="D4" s="545"/>
      <c r="E4" s="545"/>
      <c r="F4" s="546"/>
    </row>
    <row r="5" spans="1:6" ht="15.75" customHeight="1" thickBot="1" x14ac:dyDescent="0.35">
      <c r="A5" s="519" t="s">
        <v>490</v>
      </c>
      <c r="B5" s="520"/>
      <c r="C5" s="520"/>
      <c r="D5" s="520"/>
      <c r="E5" s="520"/>
      <c r="F5" s="521"/>
    </row>
    <row r="6" spans="1:6" ht="19.5" thickBot="1" x14ac:dyDescent="0.35">
      <c r="A6" s="551" t="s">
        <v>411</v>
      </c>
      <c r="B6" s="503" t="s">
        <v>466</v>
      </c>
      <c r="C6" s="547" t="str">
        <f>Note13!C6</f>
        <v>Year Ended 31st 
December 2021</v>
      </c>
      <c r="D6" s="548"/>
      <c r="E6" s="549"/>
      <c r="F6" s="178" t="str">
        <f>Note13!F6</f>
        <v>Year Ended 31st 
December 2020</v>
      </c>
    </row>
    <row r="7" spans="1:6" ht="19.5" thickBot="1" x14ac:dyDescent="0.35">
      <c r="A7" s="552"/>
      <c r="B7" s="550"/>
      <c r="C7" s="188" t="s">
        <v>481</v>
      </c>
      <c r="D7" s="189" t="s">
        <v>482</v>
      </c>
      <c r="E7" s="190" t="s">
        <v>483</v>
      </c>
      <c r="F7" s="191" t="s">
        <v>481</v>
      </c>
    </row>
    <row r="8" spans="1:6" ht="16.5" thickBot="1" x14ac:dyDescent="0.3">
      <c r="A8" s="192">
        <v>1</v>
      </c>
      <c r="B8" s="193" t="s">
        <v>467</v>
      </c>
      <c r="C8" s="194">
        <v>0</v>
      </c>
      <c r="D8" s="194">
        <v>0</v>
      </c>
      <c r="E8" s="194">
        <v>0</v>
      </c>
      <c r="F8" s="195"/>
    </row>
    <row r="9" spans="1:6" ht="16.5" thickBot="1" x14ac:dyDescent="0.3">
      <c r="A9" s="505"/>
      <c r="B9" s="506"/>
      <c r="C9" s="506"/>
      <c r="D9" s="506"/>
      <c r="E9" s="506"/>
      <c r="F9" s="507"/>
    </row>
    <row r="10" spans="1:6" ht="16.5" thickBot="1" x14ac:dyDescent="0.3">
      <c r="A10" s="542" t="s">
        <v>465</v>
      </c>
      <c r="B10" s="543"/>
      <c r="C10" s="196">
        <f>C8</f>
        <v>0</v>
      </c>
      <c r="D10" s="196">
        <f t="shared" ref="D10:E10" si="0">D8</f>
        <v>0</v>
      </c>
      <c r="E10" s="196">
        <f t="shared" si="0"/>
        <v>0</v>
      </c>
      <c r="F10" s="197">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2E41-815A-4533-9344-2A3B0DFF870C}">
  <sheetPr>
    <tabColor theme="9" tint="-0.249977111117893"/>
  </sheetPr>
  <dimension ref="A1:F21"/>
  <sheetViews>
    <sheetView showGridLines="0" zoomScaleNormal="100" zoomScaleSheetLayoutView="98" workbookViewId="0">
      <selection activeCell="B5" sqref="A1:XFD1048576"/>
    </sheetView>
  </sheetViews>
  <sheetFormatPr defaultColWidth="9.140625" defaultRowHeight="14.25" x14ac:dyDescent="0.25"/>
  <cols>
    <col min="1" max="1" width="7" style="397" bestFit="1" customWidth="1"/>
    <col min="2" max="2" width="36.42578125" style="397" customWidth="1"/>
    <col min="3" max="3" width="17.85546875" style="391" bestFit="1" customWidth="1"/>
    <col min="4" max="4" width="19.5703125" style="391" customWidth="1"/>
    <col min="5" max="5" width="18.7109375" style="391" bestFit="1" customWidth="1"/>
    <col min="6" max="6" width="18.5703125" style="391" bestFit="1" customWidth="1"/>
    <col min="7" max="7" width="9.140625" style="397"/>
    <col min="8" max="8" width="17.5703125" style="397" bestFit="1" customWidth="1"/>
    <col min="9" max="16384" width="9.140625" style="397"/>
  </cols>
  <sheetData>
    <row r="1" spans="1:6" ht="15.75" x14ac:dyDescent="0.25">
      <c r="A1" s="452" t="str">
        <f>N2a!A1:D1</f>
        <v>Ankpa Local Government of Kogi State</v>
      </c>
      <c r="B1" s="452"/>
      <c r="C1" s="452"/>
      <c r="D1" s="452"/>
      <c r="E1" s="452"/>
      <c r="F1" s="452"/>
    </row>
    <row r="2" spans="1:6" ht="15.75" x14ac:dyDescent="0.25">
      <c r="A2" s="452" t="str">
        <f>N2a!A2:D2</f>
        <v>Financial Statements for the Year Ended 31 December, 2021</v>
      </c>
      <c r="B2" s="452"/>
      <c r="C2" s="452"/>
      <c r="D2" s="452"/>
      <c r="E2" s="452"/>
      <c r="F2" s="452"/>
    </row>
    <row r="3" spans="1:6" ht="15.75" x14ac:dyDescent="0.25">
      <c r="A3" s="452" t="s">
        <v>424</v>
      </c>
      <c r="B3" s="452"/>
      <c r="C3" s="452"/>
      <c r="D3" s="452"/>
      <c r="E3" s="452"/>
      <c r="F3" s="452"/>
    </row>
    <row r="4" spans="1:6" ht="15.75" x14ac:dyDescent="0.25">
      <c r="A4" s="452"/>
      <c r="B4" s="452"/>
      <c r="C4" s="452"/>
      <c r="D4" s="452"/>
      <c r="E4" s="452"/>
      <c r="F4" s="452"/>
    </row>
    <row r="5" spans="1:6" ht="15.75" x14ac:dyDescent="0.25">
      <c r="A5" s="449" t="s">
        <v>882</v>
      </c>
      <c r="B5" s="449"/>
      <c r="C5" s="449"/>
      <c r="D5" s="449"/>
      <c r="E5" s="449"/>
      <c r="F5" s="449"/>
    </row>
    <row r="6" spans="1:6" ht="31.5" x14ac:dyDescent="0.25">
      <c r="A6" s="452" t="s">
        <v>411</v>
      </c>
      <c r="B6" s="449" t="s">
        <v>3</v>
      </c>
      <c r="C6" s="459" t="str">
        <f>N2a!C6</f>
        <v>Year Ended 31st 
December 2021</v>
      </c>
      <c r="D6" s="459"/>
      <c r="E6" s="459"/>
      <c r="F6" s="386" t="s">
        <v>792</v>
      </c>
    </row>
    <row r="7" spans="1:6" s="394" customFormat="1" ht="15.75" x14ac:dyDescent="0.25">
      <c r="A7" s="452"/>
      <c r="B7" s="449"/>
      <c r="C7" s="410" t="s">
        <v>481</v>
      </c>
      <c r="D7" s="410" t="s">
        <v>482</v>
      </c>
      <c r="E7" s="410" t="s">
        <v>483</v>
      </c>
      <c r="F7" s="410" t="s">
        <v>481</v>
      </c>
    </row>
    <row r="8" spans="1:6" ht="18.600000000000001" customHeight="1" x14ac:dyDescent="0.25">
      <c r="A8" s="407">
        <v>1</v>
      </c>
      <c r="B8" s="397" t="s">
        <v>875</v>
      </c>
      <c r="C8" s="391">
        <v>156000</v>
      </c>
      <c r="D8" s="391">
        <v>0</v>
      </c>
      <c r="E8" s="391">
        <f>C8-D8</f>
        <v>156000</v>
      </c>
      <c r="F8" s="391">
        <v>27000</v>
      </c>
    </row>
    <row r="9" spans="1:6" ht="33.6" customHeight="1" x14ac:dyDescent="0.25">
      <c r="A9" s="407">
        <v>2</v>
      </c>
      <c r="B9" s="411" t="s">
        <v>728</v>
      </c>
      <c r="C9" s="391">
        <v>2503670</v>
      </c>
      <c r="D9" s="391">
        <v>18000000</v>
      </c>
      <c r="E9" s="391">
        <f t="shared" ref="E9:E17" si="0">C9-D9</f>
        <v>-15496330</v>
      </c>
      <c r="F9" s="391">
        <v>2430000</v>
      </c>
    </row>
    <row r="10" spans="1:6" ht="33" customHeight="1" x14ac:dyDescent="0.25">
      <c r="A10" s="407">
        <v>3</v>
      </c>
      <c r="B10" s="411" t="s">
        <v>876</v>
      </c>
      <c r="C10" s="391">
        <v>8913500</v>
      </c>
      <c r="D10" s="391">
        <v>300670</v>
      </c>
      <c r="E10" s="391">
        <f t="shared" si="0"/>
        <v>8612830</v>
      </c>
      <c r="F10" s="391">
        <v>4900500</v>
      </c>
    </row>
    <row r="11" spans="1:6" ht="18.600000000000001" customHeight="1" x14ac:dyDescent="0.25">
      <c r="A11" s="407">
        <v>4</v>
      </c>
      <c r="B11" s="397" t="s">
        <v>877</v>
      </c>
      <c r="C11" s="391">
        <v>724647.32</v>
      </c>
      <c r="D11" s="391">
        <v>0</v>
      </c>
      <c r="E11" s="391">
        <f t="shared" si="0"/>
        <v>724647.32</v>
      </c>
      <c r="F11" s="391">
        <v>6000000</v>
      </c>
    </row>
    <row r="12" spans="1:6" ht="18.600000000000001" customHeight="1" x14ac:dyDescent="0.25">
      <c r="A12" s="407">
        <v>5</v>
      </c>
      <c r="B12" s="411" t="s">
        <v>878</v>
      </c>
      <c r="C12" s="391">
        <v>20000</v>
      </c>
      <c r="D12" s="391">
        <v>0</v>
      </c>
      <c r="E12" s="391">
        <f t="shared" si="0"/>
        <v>20000</v>
      </c>
      <c r="F12" s="391">
        <v>200000</v>
      </c>
    </row>
    <row r="13" spans="1:6" ht="17.45" customHeight="1" x14ac:dyDescent="0.25">
      <c r="A13" s="407">
        <v>6</v>
      </c>
      <c r="B13" s="411" t="s">
        <v>879</v>
      </c>
      <c r="C13" s="391">
        <v>15000</v>
      </c>
      <c r="D13" s="391">
        <v>100000</v>
      </c>
      <c r="E13" s="391">
        <f t="shared" si="0"/>
        <v>-85000</v>
      </c>
      <c r="F13" s="391">
        <v>850000</v>
      </c>
    </row>
    <row r="14" spans="1:6" ht="17.25" customHeight="1" x14ac:dyDescent="0.25">
      <c r="A14" s="407">
        <v>7</v>
      </c>
      <c r="B14" s="411" t="s">
        <v>880</v>
      </c>
      <c r="C14" s="391">
        <v>1706000</v>
      </c>
      <c r="D14" s="391">
        <v>1500000</v>
      </c>
      <c r="E14" s="391">
        <f t="shared" si="0"/>
        <v>206000</v>
      </c>
      <c r="F14" s="391">
        <v>2860000</v>
      </c>
    </row>
    <row r="15" spans="1:6" ht="30" customHeight="1" x14ac:dyDescent="0.25">
      <c r="A15" s="407">
        <v>8</v>
      </c>
      <c r="B15" s="411" t="s">
        <v>730</v>
      </c>
      <c r="C15" s="391">
        <v>49000</v>
      </c>
      <c r="D15" s="391">
        <v>3240000</v>
      </c>
      <c r="E15" s="391">
        <f t="shared" si="0"/>
        <v>-3191000</v>
      </c>
      <c r="F15" s="391">
        <v>4808000</v>
      </c>
    </row>
    <row r="16" spans="1:6" ht="32.450000000000003" customHeight="1" x14ac:dyDescent="0.25">
      <c r="A16" s="407">
        <v>9</v>
      </c>
      <c r="B16" s="409" t="s">
        <v>927</v>
      </c>
      <c r="C16" s="391">
        <v>454400</v>
      </c>
      <c r="D16" s="391">
        <v>0</v>
      </c>
      <c r="E16" s="391">
        <f t="shared" si="0"/>
        <v>454400</v>
      </c>
      <c r="F16" s="391">
        <v>1407741</v>
      </c>
    </row>
    <row r="17" spans="1:6" ht="18.600000000000001" customHeight="1" x14ac:dyDescent="0.25">
      <c r="A17" s="407">
        <v>10</v>
      </c>
      <c r="B17" s="397" t="s">
        <v>729</v>
      </c>
      <c r="C17" s="391">
        <v>469500</v>
      </c>
      <c r="D17" s="391">
        <v>500000</v>
      </c>
      <c r="E17" s="391">
        <f t="shared" si="0"/>
        <v>-30500</v>
      </c>
      <c r="F17" s="391">
        <v>2150000</v>
      </c>
    </row>
    <row r="18" spans="1:6" ht="15.75" x14ac:dyDescent="0.25">
      <c r="A18" s="449" t="s">
        <v>1</v>
      </c>
      <c r="B18" s="449"/>
      <c r="C18" s="393">
        <f>SUM(C8:C17)</f>
        <v>15011717.32</v>
      </c>
      <c r="D18" s="393">
        <f>SUM(D8:D17)</f>
        <v>23640670</v>
      </c>
      <c r="E18" s="393">
        <f>SUM(E8:E17)</f>
        <v>-8628952.6799999997</v>
      </c>
      <c r="F18" s="393">
        <f>SUM(F8:F17)</f>
        <v>25633241</v>
      </c>
    </row>
    <row r="19" spans="1:6" ht="15.75" x14ac:dyDescent="0.25">
      <c r="A19" s="452"/>
      <c r="B19" s="452"/>
      <c r="C19" s="452"/>
      <c r="D19" s="452"/>
      <c r="E19" s="452"/>
      <c r="F19" s="452"/>
    </row>
    <row r="20" spans="1:6" x14ac:dyDescent="0.25">
      <c r="A20" s="451"/>
      <c r="B20" s="451"/>
      <c r="C20" s="451"/>
      <c r="D20" s="451"/>
      <c r="E20" s="451"/>
      <c r="F20" s="451"/>
    </row>
    <row r="21" spans="1:6" ht="15.75" x14ac:dyDescent="0.25">
      <c r="A21" s="449"/>
      <c r="B21" s="449"/>
      <c r="C21" s="449"/>
      <c r="D21" s="449"/>
      <c r="E21" s="449"/>
      <c r="F21" s="449"/>
    </row>
  </sheetData>
  <mergeCells count="12">
    <mergeCell ref="A18:B18"/>
    <mergeCell ref="A19:F19"/>
    <mergeCell ref="A20:F20"/>
    <mergeCell ref="A21:F21"/>
    <mergeCell ref="A1:F1"/>
    <mergeCell ref="A2:F2"/>
    <mergeCell ref="A3:F3"/>
    <mergeCell ref="A4:F4"/>
    <mergeCell ref="A5:F5"/>
    <mergeCell ref="A6:A7"/>
    <mergeCell ref="B6:B7"/>
    <mergeCell ref="C6:E6"/>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2"/>
  <sheetViews>
    <sheetView showGridLines="0" topLeftCell="A4" zoomScaleNormal="100" zoomScaleSheetLayoutView="100" workbookViewId="0">
      <selection activeCell="B5" sqref="A1:XFD1048576"/>
    </sheetView>
  </sheetViews>
  <sheetFormatPr defaultColWidth="9.140625" defaultRowHeight="14.25" x14ac:dyDescent="0.25"/>
  <cols>
    <col min="1" max="1" width="7" style="397" bestFit="1" customWidth="1"/>
    <col min="2" max="2" width="42.7109375" style="397" bestFit="1" customWidth="1"/>
    <col min="3" max="3" width="21" style="391" customWidth="1"/>
    <col min="4" max="4" width="19.140625" style="391" bestFit="1" customWidth="1"/>
    <col min="5" max="5" width="19.7109375" style="391" bestFit="1" customWidth="1"/>
    <col min="6" max="6" width="19.85546875" style="391" bestFit="1" customWidth="1"/>
    <col min="7" max="7" width="19.140625" style="391" bestFit="1" customWidth="1"/>
    <col min="8" max="8" width="20.5703125" style="391" bestFit="1" customWidth="1"/>
    <col min="9" max="9" width="24.42578125" style="397" customWidth="1"/>
    <col min="10" max="16384" width="9.140625" style="397"/>
  </cols>
  <sheetData>
    <row r="1" spans="1:8" ht="15.75" x14ac:dyDescent="0.25">
      <c r="A1" s="452" t="str">
        <f>Note14!A1</f>
        <v>Ankpa Local Government of Kogi State</v>
      </c>
      <c r="B1" s="452"/>
      <c r="C1" s="452"/>
      <c r="D1" s="452"/>
      <c r="E1" s="452"/>
      <c r="F1" s="452"/>
      <c r="G1" s="452"/>
      <c r="H1" s="452"/>
    </row>
    <row r="2" spans="1:8" ht="15.75" x14ac:dyDescent="0.25">
      <c r="A2" s="452" t="str">
        <f>Note14!A2</f>
        <v>Financial Statements for the Year Ended 31 December, 2021</v>
      </c>
      <c r="B2" s="452"/>
      <c r="C2" s="452"/>
      <c r="D2" s="452"/>
      <c r="E2" s="452"/>
      <c r="F2" s="452"/>
      <c r="G2" s="452"/>
      <c r="H2" s="452"/>
    </row>
    <row r="3" spans="1:8" ht="15.75" x14ac:dyDescent="0.25">
      <c r="A3" s="452" t="s">
        <v>424</v>
      </c>
      <c r="B3" s="452"/>
      <c r="C3" s="452"/>
      <c r="D3" s="452"/>
      <c r="E3" s="452"/>
      <c r="F3" s="452"/>
      <c r="G3" s="452"/>
      <c r="H3" s="452"/>
    </row>
    <row r="4" spans="1:8" ht="15.75" x14ac:dyDescent="0.25">
      <c r="A4" s="452"/>
      <c r="B4" s="452"/>
      <c r="C4" s="452"/>
      <c r="D4" s="452"/>
      <c r="E4" s="452"/>
      <c r="F4" s="452"/>
      <c r="G4" s="452"/>
      <c r="H4" s="452"/>
    </row>
    <row r="5" spans="1:8" ht="15.75" x14ac:dyDescent="0.25">
      <c r="A5" s="449" t="s">
        <v>881</v>
      </c>
      <c r="B5" s="449"/>
      <c r="C5" s="449"/>
      <c r="D5" s="449"/>
      <c r="E5" s="449"/>
      <c r="F5" s="449"/>
      <c r="G5" s="449"/>
      <c r="H5" s="449"/>
    </row>
    <row r="6" spans="1:8" ht="31.5" x14ac:dyDescent="0.25">
      <c r="A6" s="452" t="s">
        <v>411</v>
      </c>
      <c r="B6" s="449" t="s">
        <v>384</v>
      </c>
      <c r="C6" s="459" t="str">
        <f>Note14!C6</f>
        <v>Year Ended 31st 
December 2021</v>
      </c>
      <c r="D6" s="459"/>
      <c r="E6" s="459"/>
      <c r="F6" s="459"/>
      <c r="G6" s="459"/>
      <c r="H6" s="386" t="s">
        <v>792</v>
      </c>
    </row>
    <row r="7" spans="1:8" s="407" customFormat="1" ht="15.75" x14ac:dyDescent="0.25">
      <c r="A7" s="452"/>
      <c r="B7" s="449"/>
      <c r="C7" s="410" t="s">
        <v>481</v>
      </c>
      <c r="D7" s="410"/>
      <c r="E7" s="410"/>
      <c r="F7" s="410" t="s">
        <v>482</v>
      </c>
      <c r="G7" s="410" t="s">
        <v>483</v>
      </c>
      <c r="H7" s="410" t="s">
        <v>481</v>
      </c>
    </row>
    <row r="8" spans="1:8" ht="31.5" x14ac:dyDescent="0.25">
      <c r="A8" s="449" t="s">
        <v>292</v>
      </c>
      <c r="B8" s="449"/>
      <c r="C8" s="410" t="s">
        <v>751</v>
      </c>
      <c r="D8" s="410" t="s">
        <v>750</v>
      </c>
      <c r="E8" s="386" t="s">
        <v>814</v>
      </c>
      <c r="F8" s="393"/>
      <c r="G8" s="393"/>
      <c r="H8" s="393"/>
    </row>
    <row r="9" spans="1:8" x14ac:dyDescent="0.25">
      <c r="A9" s="407">
        <v>1</v>
      </c>
      <c r="B9" s="397" t="s">
        <v>214</v>
      </c>
      <c r="C9" s="391">
        <v>626888031.44000006</v>
      </c>
      <c r="D9" s="391">
        <v>234635175.28</v>
      </c>
      <c r="E9" s="391">
        <f>C9-D9</f>
        <v>392252856.16000009</v>
      </c>
      <c r="F9" s="391">
        <v>488366520</v>
      </c>
      <c r="G9" s="391">
        <f>F9-98</f>
        <v>488366422</v>
      </c>
      <c r="H9" s="391">
        <v>796993060</v>
      </c>
    </row>
    <row r="10" spans="1:8" x14ac:dyDescent="0.25">
      <c r="A10" s="407">
        <v>2</v>
      </c>
      <c r="B10" s="397" t="s">
        <v>883</v>
      </c>
      <c r="C10" s="391">
        <v>94992522</v>
      </c>
      <c r="D10" s="391">
        <v>47496260.159999996</v>
      </c>
      <c r="E10" s="391">
        <f>C10-D10</f>
        <v>47496261.840000004</v>
      </c>
      <c r="F10" s="391">
        <f>88000000+30554490</f>
        <v>118554490</v>
      </c>
      <c r="G10" s="391">
        <f>F10-E10</f>
        <v>71058228.159999996</v>
      </c>
      <c r="H10" s="391">
        <v>0</v>
      </c>
    </row>
    <row r="11" spans="1:8" x14ac:dyDescent="0.25">
      <c r="A11" s="451"/>
      <c r="B11" s="451"/>
      <c r="C11" s="451"/>
      <c r="D11" s="451"/>
      <c r="E11" s="451"/>
      <c r="F11" s="451"/>
      <c r="G11" s="451"/>
      <c r="H11" s="451"/>
    </row>
    <row r="12" spans="1:8" ht="15.75" x14ac:dyDescent="0.25">
      <c r="A12" s="449" t="s">
        <v>293</v>
      </c>
      <c r="B12" s="449"/>
      <c r="C12" s="393">
        <f t="shared" ref="C12:H12" si="0">SUM(C9:C10)</f>
        <v>721880553.44000006</v>
      </c>
      <c r="D12" s="393">
        <f t="shared" si="0"/>
        <v>282131435.44</v>
      </c>
      <c r="E12" s="393">
        <f t="shared" si="0"/>
        <v>439749118.00000012</v>
      </c>
      <c r="F12" s="393">
        <f t="shared" si="0"/>
        <v>606921010</v>
      </c>
      <c r="G12" s="393">
        <f t="shared" si="0"/>
        <v>559424650.15999997</v>
      </c>
      <c r="H12" s="393">
        <f t="shared" si="0"/>
        <v>796993060</v>
      </c>
    </row>
    <row r="13" spans="1:8" x14ac:dyDescent="0.25">
      <c r="A13" s="451"/>
      <c r="B13" s="451"/>
      <c r="C13" s="451"/>
      <c r="D13" s="451"/>
      <c r="E13" s="451"/>
      <c r="F13" s="451"/>
      <c r="G13" s="451"/>
      <c r="H13" s="451"/>
    </row>
    <row r="14" spans="1:8" ht="15.75" x14ac:dyDescent="0.25">
      <c r="A14" s="449" t="s">
        <v>294</v>
      </c>
      <c r="B14" s="449"/>
      <c r="C14" s="459"/>
      <c r="D14" s="459"/>
      <c r="E14" s="459"/>
      <c r="F14" s="459"/>
      <c r="G14" s="459"/>
      <c r="H14" s="459"/>
    </row>
    <row r="15" spans="1:8" x14ac:dyDescent="0.25">
      <c r="A15" s="407">
        <v>1</v>
      </c>
      <c r="B15" s="406" t="s">
        <v>884</v>
      </c>
      <c r="C15" s="392">
        <v>25063627.260000002</v>
      </c>
      <c r="D15" s="392">
        <v>25063627.260000002</v>
      </c>
      <c r="E15" s="392">
        <v>0</v>
      </c>
      <c r="F15" s="392">
        <v>26000000</v>
      </c>
      <c r="G15" s="392"/>
      <c r="H15" s="392"/>
    </row>
    <row r="16" spans="1:8" x14ac:dyDescent="0.25">
      <c r="A16" s="407">
        <v>2</v>
      </c>
      <c r="B16" s="406" t="s">
        <v>885</v>
      </c>
      <c r="C16" s="392">
        <v>900000</v>
      </c>
      <c r="D16" s="392">
        <v>900000</v>
      </c>
      <c r="E16" s="392">
        <v>0</v>
      </c>
      <c r="F16" s="392">
        <v>5000000</v>
      </c>
      <c r="G16" s="392"/>
      <c r="H16" s="392"/>
    </row>
    <row r="17" spans="1:8" x14ac:dyDescent="0.25">
      <c r="A17" s="407">
        <v>3</v>
      </c>
      <c r="B17" s="406" t="s">
        <v>886</v>
      </c>
      <c r="C17" s="392">
        <v>429710</v>
      </c>
      <c r="D17" s="392">
        <v>429710</v>
      </c>
      <c r="E17" s="392">
        <v>0</v>
      </c>
      <c r="F17" s="392">
        <v>0</v>
      </c>
      <c r="G17" s="392"/>
      <c r="H17" s="392"/>
    </row>
    <row r="18" spans="1:8" x14ac:dyDescent="0.25">
      <c r="A18" s="407">
        <v>4</v>
      </c>
      <c r="B18" s="406" t="s">
        <v>887</v>
      </c>
      <c r="C18" s="392">
        <v>1198710</v>
      </c>
      <c r="D18" s="392">
        <v>1198710</v>
      </c>
      <c r="E18" s="392">
        <v>0</v>
      </c>
      <c r="F18" s="392">
        <v>0</v>
      </c>
      <c r="G18" s="392"/>
      <c r="H18" s="392"/>
    </row>
    <row r="19" spans="1:8" ht="15.75" x14ac:dyDescent="0.25">
      <c r="A19" s="449" t="s">
        <v>922</v>
      </c>
      <c r="B19" s="449"/>
      <c r="C19" s="393">
        <f t="shared" ref="C19:H19" si="1">SUM(C15:C18)</f>
        <v>27592047.260000002</v>
      </c>
      <c r="D19" s="393">
        <f t="shared" si="1"/>
        <v>27592047.260000002</v>
      </c>
      <c r="E19" s="393">
        <f t="shared" si="1"/>
        <v>0</v>
      </c>
      <c r="F19" s="393">
        <f t="shared" si="1"/>
        <v>31000000</v>
      </c>
      <c r="G19" s="393">
        <f t="shared" si="1"/>
        <v>0</v>
      </c>
      <c r="H19" s="393">
        <f t="shared" si="1"/>
        <v>0</v>
      </c>
    </row>
    <row r="20" spans="1:8" x14ac:dyDescent="0.25">
      <c r="C20" s="397"/>
      <c r="D20" s="397"/>
      <c r="E20" s="397"/>
      <c r="F20" s="397"/>
      <c r="G20" s="397"/>
      <c r="H20" s="397"/>
    </row>
    <row r="21" spans="1:8" x14ac:dyDescent="0.25">
      <c r="C21" s="397"/>
      <c r="D21" s="397"/>
      <c r="E21" s="397"/>
      <c r="F21" s="397"/>
      <c r="G21" s="397"/>
      <c r="H21" s="397"/>
    </row>
    <row r="22" spans="1:8" ht="15.75" x14ac:dyDescent="0.25">
      <c r="A22" s="449" t="s">
        <v>366</v>
      </c>
      <c r="B22" s="449"/>
      <c r="C22" s="393">
        <f t="shared" ref="C22:H22" si="2">C12+C19</f>
        <v>749472600.70000005</v>
      </c>
      <c r="D22" s="393">
        <f t="shared" si="2"/>
        <v>309723482.69999999</v>
      </c>
      <c r="E22" s="393">
        <f t="shared" si="2"/>
        <v>439749118.00000012</v>
      </c>
      <c r="F22" s="393">
        <f t="shared" si="2"/>
        <v>637921010</v>
      </c>
      <c r="G22" s="393">
        <f t="shared" si="2"/>
        <v>559424650.15999997</v>
      </c>
      <c r="H22" s="393">
        <f t="shared" si="2"/>
        <v>796993060</v>
      </c>
    </row>
  </sheetData>
  <mergeCells count="16">
    <mergeCell ref="A19:B19"/>
    <mergeCell ref="A14:B14"/>
    <mergeCell ref="A22:B22"/>
    <mergeCell ref="A13:H13"/>
    <mergeCell ref="A12:B12"/>
    <mergeCell ref="C14:H14"/>
    <mergeCell ref="A6:A7"/>
    <mergeCell ref="B6:B7"/>
    <mergeCell ref="C6:G6"/>
    <mergeCell ref="A8:B8"/>
    <mergeCell ref="A11:H11"/>
    <mergeCell ref="A1:H1"/>
    <mergeCell ref="A2:H2"/>
    <mergeCell ref="A3:H3"/>
    <mergeCell ref="A4:H4"/>
    <mergeCell ref="A5:H5"/>
  </mergeCells>
  <pageMargins left="0.7" right="0.7" top="0.75" bottom="0.75" header="0.3" footer="0.3"/>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5"/>
  <sheetViews>
    <sheetView showGridLines="0" zoomScaleNormal="100" zoomScaleSheetLayoutView="118" workbookViewId="0">
      <selection sqref="A1:H12"/>
    </sheetView>
  </sheetViews>
  <sheetFormatPr defaultColWidth="9.140625" defaultRowHeight="14.25" x14ac:dyDescent="0.25"/>
  <cols>
    <col min="1" max="1" width="5.7109375" style="397" customWidth="1"/>
    <col min="2" max="2" width="19.140625" style="397" bestFit="1" customWidth="1"/>
    <col min="3" max="3" width="16.85546875" style="397" customWidth="1"/>
    <col min="4" max="4" width="15.5703125" style="397" bestFit="1" customWidth="1"/>
    <col min="5" max="5" width="15.42578125" style="397" customWidth="1"/>
    <col min="6" max="6" width="15.7109375" style="397" bestFit="1" customWidth="1"/>
    <col min="7" max="7" width="15.5703125" style="397" customWidth="1"/>
    <col min="8" max="8" width="18.28515625" style="397" bestFit="1" customWidth="1"/>
    <col min="9" max="9" width="18" style="397" customWidth="1"/>
    <col min="10" max="10" width="14.5703125" style="397" customWidth="1"/>
    <col min="11" max="11" width="10.28515625" style="397" customWidth="1"/>
    <col min="12" max="16384" width="9.140625" style="397"/>
  </cols>
  <sheetData>
    <row r="1" spans="1:8" ht="15.75" x14ac:dyDescent="0.25">
      <c r="A1" s="452" t="str">
        <f>'N5'!A1</f>
        <v>Ankpa Local Government of Kogi State</v>
      </c>
      <c r="B1" s="452"/>
      <c r="C1" s="452"/>
      <c r="D1" s="452"/>
      <c r="E1" s="452"/>
      <c r="F1" s="452"/>
      <c r="G1" s="452"/>
      <c r="H1" s="452"/>
    </row>
    <row r="2" spans="1:8" ht="15.75" x14ac:dyDescent="0.25">
      <c r="A2" s="452" t="str">
        <f>'N5'!A2</f>
        <v>Financial Statements for the Year Ended 31 December, 2021</v>
      </c>
      <c r="B2" s="452"/>
      <c r="C2" s="452"/>
      <c r="D2" s="452"/>
      <c r="E2" s="452"/>
      <c r="F2" s="452"/>
      <c r="G2" s="452"/>
      <c r="H2" s="452"/>
    </row>
    <row r="3" spans="1:8" ht="15.75" x14ac:dyDescent="0.25">
      <c r="A3" s="452" t="s">
        <v>424</v>
      </c>
      <c r="B3" s="452"/>
      <c r="C3" s="452"/>
      <c r="D3" s="452"/>
      <c r="E3" s="452"/>
      <c r="F3" s="452"/>
      <c r="G3" s="452"/>
      <c r="H3" s="452"/>
    </row>
    <row r="4" spans="1:8" ht="15.75" x14ac:dyDescent="0.25">
      <c r="A4" s="452"/>
      <c r="B4" s="452"/>
      <c r="C4" s="452"/>
      <c r="D4" s="452"/>
      <c r="E4" s="452"/>
      <c r="F4" s="452"/>
      <c r="G4" s="452"/>
      <c r="H4" s="452"/>
    </row>
    <row r="5" spans="1:8" ht="15.75" x14ac:dyDescent="0.25">
      <c r="A5" s="449" t="s">
        <v>888</v>
      </c>
      <c r="B5" s="449"/>
      <c r="C5" s="449"/>
      <c r="D5" s="449"/>
      <c r="E5" s="449"/>
      <c r="F5" s="449"/>
      <c r="G5" s="449"/>
      <c r="H5" s="449"/>
    </row>
    <row r="6" spans="1:8" s="407" customFormat="1" ht="31.5" x14ac:dyDescent="0.25">
      <c r="A6" s="452" t="s">
        <v>411</v>
      </c>
      <c r="B6" s="452" t="s">
        <v>384</v>
      </c>
      <c r="C6" s="452" t="str">
        <f>'N5'!C6</f>
        <v>Year Ended 31st 
December 2021</v>
      </c>
      <c r="D6" s="452"/>
      <c r="E6" s="452"/>
      <c r="F6" s="452"/>
      <c r="G6" s="452"/>
      <c r="H6" s="398" t="s">
        <v>792</v>
      </c>
    </row>
    <row r="7" spans="1:8" s="407" customFormat="1" ht="15.75" x14ac:dyDescent="0.25">
      <c r="A7" s="452"/>
      <c r="B7" s="452"/>
      <c r="C7" s="452" t="s">
        <v>481</v>
      </c>
      <c r="D7" s="452"/>
      <c r="E7" s="452"/>
      <c r="F7" s="408" t="s">
        <v>482</v>
      </c>
      <c r="G7" s="408" t="s">
        <v>483</v>
      </c>
      <c r="H7" s="408" t="s">
        <v>481</v>
      </c>
    </row>
    <row r="8" spans="1:8" s="407" customFormat="1" ht="31.5" x14ac:dyDescent="0.25">
      <c r="A8" s="405" t="s">
        <v>290</v>
      </c>
      <c r="B8" s="389"/>
      <c r="C8" s="390" t="s">
        <v>930</v>
      </c>
      <c r="D8" s="408" t="s">
        <v>750</v>
      </c>
      <c r="E8" s="390" t="s">
        <v>807</v>
      </c>
      <c r="F8" s="553"/>
      <c r="G8" s="553"/>
      <c r="H8" s="553"/>
    </row>
    <row r="9" spans="1:8" x14ac:dyDescent="0.25">
      <c r="A9" s="401">
        <v>1</v>
      </c>
      <c r="B9" s="397" t="s">
        <v>430</v>
      </c>
      <c r="C9" s="424">
        <v>797916803</v>
      </c>
      <c r="D9" s="424">
        <v>297717049.77999997</v>
      </c>
      <c r="E9" s="424">
        <f>C9-D9</f>
        <v>500199753.22000003</v>
      </c>
      <c r="F9" s="424">
        <v>327320330</v>
      </c>
      <c r="G9" s="424">
        <v>29603282.219999999</v>
      </c>
      <c r="H9" s="424">
        <v>310362199</v>
      </c>
    </row>
    <row r="10" spans="1:8" x14ac:dyDescent="0.25">
      <c r="A10" s="401">
        <v>2</v>
      </c>
      <c r="B10" s="397" t="s">
        <v>431</v>
      </c>
      <c r="C10" s="424"/>
      <c r="D10" s="424" t="s">
        <v>928</v>
      </c>
      <c r="E10" s="424"/>
      <c r="F10" s="424">
        <v>0</v>
      </c>
      <c r="G10" s="424">
        <f>F10-C10</f>
        <v>0</v>
      </c>
      <c r="H10" s="424">
        <v>0</v>
      </c>
    </row>
    <row r="11" spans="1:8" x14ac:dyDescent="0.25">
      <c r="A11" s="451"/>
      <c r="B11" s="451"/>
      <c r="C11" s="451"/>
      <c r="D11" s="451"/>
      <c r="E11" s="451"/>
      <c r="F11" s="451"/>
      <c r="G11" s="451"/>
      <c r="H11" s="451"/>
    </row>
    <row r="12" spans="1:8" ht="15.75" x14ac:dyDescent="0.25">
      <c r="A12" s="449" t="s">
        <v>291</v>
      </c>
      <c r="B12" s="449"/>
      <c r="C12" s="425">
        <f t="shared" ref="C12:H12" si="0">SUM(C9:C10)</f>
        <v>797916803</v>
      </c>
      <c r="D12" s="425">
        <f t="shared" si="0"/>
        <v>297717049.77999997</v>
      </c>
      <c r="E12" s="425">
        <f t="shared" si="0"/>
        <v>500199753.22000003</v>
      </c>
      <c r="F12" s="425">
        <f t="shared" si="0"/>
        <v>327320330</v>
      </c>
      <c r="G12" s="425">
        <f t="shared" si="0"/>
        <v>29603282.219999999</v>
      </c>
      <c r="H12" s="425">
        <f t="shared" si="0"/>
        <v>310362199</v>
      </c>
    </row>
    <row r="13" spans="1:8" ht="15.75" x14ac:dyDescent="0.25">
      <c r="A13" s="452"/>
      <c r="B13" s="452"/>
      <c r="C13" s="452"/>
      <c r="D13" s="452"/>
      <c r="E13" s="452"/>
      <c r="F13" s="452"/>
      <c r="G13" s="452"/>
      <c r="H13" s="452"/>
    </row>
    <row r="14" spans="1:8" x14ac:dyDescent="0.25">
      <c r="A14" s="451"/>
      <c r="B14" s="451"/>
      <c r="C14" s="451"/>
      <c r="D14" s="451"/>
      <c r="E14" s="451"/>
      <c r="F14" s="451"/>
      <c r="G14" s="451"/>
      <c r="H14" s="451"/>
    </row>
    <row r="15" spans="1:8" ht="15.75" x14ac:dyDescent="0.25">
      <c r="A15" s="449"/>
      <c r="B15" s="449"/>
      <c r="C15" s="449"/>
      <c r="D15" s="449"/>
      <c r="E15" s="449"/>
      <c r="F15" s="449"/>
      <c r="G15" s="449"/>
      <c r="H15" s="449"/>
    </row>
  </sheetData>
  <mergeCells count="15">
    <mergeCell ref="F8:H8"/>
    <mergeCell ref="A12:B12"/>
    <mergeCell ref="A11:H11"/>
    <mergeCell ref="A15:H15"/>
    <mergeCell ref="A13:H13"/>
    <mergeCell ref="A14:H14"/>
    <mergeCell ref="A1:H1"/>
    <mergeCell ref="A2:H2"/>
    <mergeCell ref="A3:H3"/>
    <mergeCell ref="A6:A7"/>
    <mergeCell ref="B6:B7"/>
    <mergeCell ref="C6:G6"/>
    <mergeCell ref="A4:H4"/>
    <mergeCell ref="A5:H5"/>
    <mergeCell ref="C7:E7"/>
  </mergeCells>
  <pageMargins left="0.7" right="0.7" top="0.75" bottom="0.75" header="0.3" footer="0.3"/>
  <pageSetup paperSize="9" scale="6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G441"/>
  <sheetViews>
    <sheetView view="pageBreakPreview" zoomScaleNormal="100" zoomScaleSheetLayoutView="100" workbookViewId="0">
      <selection activeCell="B13" sqref="B13"/>
    </sheetView>
  </sheetViews>
  <sheetFormatPr defaultColWidth="9.140625" defaultRowHeight="14.25" x14ac:dyDescent="0.2"/>
  <cols>
    <col min="1" max="1" width="15" style="321" customWidth="1"/>
    <col min="2" max="2" width="47.5703125" style="281" customWidth="1"/>
    <col min="3" max="3" width="16.7109375" style="281" bestFit="1" customWidth="1"/>
    <col min="4" max="4" width="16.28515625" style="281" bestFit="1" customWidth="1"/>
    <col min="5" max="5" width="15.140625" style="281" bestFit="1" customWidth="1"/>
    <col min="6" max="6" width="18.28515625" style="322" bestFit="1" customWidth="1"/>
    <col min="7" max="7" width="16" style="281" bestFit="1" customWidth="1"/>
    <col min="8" max="16384" width="9.140625" style="281"/>
  </cols>
  <sheetData>
    <row r="1" spans="1:6" ht="16.5" thickBot="1" x14ac:dyDescent="0.35">
      <c r="A1" s="565" t="str">
        <f>'N6'!A1</f>
        <v>Ankpa Local Government of Kogi State</v>
      </c>
      <c r="B1" s="566"/>
      <c r="C1" s="566"/>
      <c r="D1" s="566"/>
      <c r="E1" s="566"/>
      <c r="F1" s="567"/>
    </row>
    <row r="2" spans="1:6" ht="16.5" thickBot="1" x14ac:dyDescent="0.35">
      <c r="A2" s="565" t="str">
        <f>'N6'!A2</f>
        <v>Financial Statements for the Year Ended 31 December, 2021</v>
      </c>
      <c r="B2" s="566"/>
      <c r="C2" s="566"/>
      <c r="D2" s="566"/>
      <c r="E2" s="566"/>
      <c r="F2" s="567"/>
    </row>
    <row r="3" spans="1:6" ht="16.5" thickBot="1" x14ac:dyDescent="0.35">
      <c r="A3" s="565" t="s">
        <v>424</v>
      </c>
      <c r="B3" s="566"/>
      <c r="C3" s="566"/>
      <c r="D3" s="566"/>
      <c r="E3" s="566"/>
      <c r="F3" s="567"/>
    </row>
    <row r="4" spans="1:6" ht="16.5" thickBot="1" x14ac:dyDescent="0.35">
      <c r="A4" s="565"/>
      <c r="B4" s="566"/>
      <c r="C4" s="566"/>
      <c r="D4" s="566"/>
      <c r="E4" s="566"/>
      <c r="F4" s="567"/>
    </row>
    <row r="5" spans="1:6" ht="16.5" thickBot="1" x14ac:dyDescent="0.35">
      <c r="A5" s="568" t="s">
        <v>818</v>
      </c>
      <c r="B5" s="569"/>
      <c r="C5" s="569"/>
      <c r="D5" s="569"/>
      <c r="E5" s="569"/>
      <c r="F5" s="570"/>
    </row>
    <row r="6" spans="1:6" ht="32.25" thickBot="1" x14ac:dyDescent="0.25">
      <c r="A6" s="558" t="s">
        <v>815</v>
      </c>
      <c r="B6" s="560" t="s">
        <v>384</v>
      </c>
      <c r="C6" s="562" t="str">
        <f>'N6'!C6</f>
        <v>Year Ended 31st 
December 2021</v>
      </c>
      <c r="D6" s="563"/>
      <c r="E6" s="564"/>
      <c r="F6" s="284" t="s">
        <v>793</v>
      </c>
    </row>
    <row r="7" spans="1:6" ht="16.5" thickBot="1" x14ac:dyDescent="0.35">
      <c r="A7" s="559"/>
      <c r="B7" s="561"/>
      <c r="C7" s="369" t="s">
        <v>481</v>
      </c>
      <c r="D7" s="370" t="s">
        <v>482</v>
      </c>
      <c r="E7" s="371" t="s">
        <v>483</v>
      </c>
      <c r="F7" s="368" t="s">
        <v>481</v>
      </c>
    </row>
    <row r="8" spans="1:6" x14ac:dyDescent="0.2">
      <c r="A8" s="307">
        <v>22020512</v>
      </c>
      <c r="B8" s="308" t="s">
        <v>274</v>
      </c>
      <c r="C8" s="309">
        <v>250364886.43000001</v>
      </c>
      <c r="D8" s="309">
        <v>330852700</v>
      </c>
      <c r="E8" s="309">
        <v>80487813.569999993</v>
      </c>
      <c r="F8" s="310">
        <v>0</v>
      </c>
    </row>
    <row r="9" spans="1:6" x14ac:dyDescent="0.2">
      <c r="A9" s="311">
        <v>22020109</v>
      </c>
      <c r="B9" s="312" t="s">
        <v>236</v>
      </c>
      <c r="C9" s="313">
        <v>34277080</v>
      </c>
      <c r="D9" s="313">
        <v>35000000</v>
      </c>
      <c r="E9" s="313">
        <v>722920</v>
      </c>
      <c r="F9" s="314">
        <v>29846320</v>
      </c>
    </row>
    <row r="10" spans="1:6" ht="28.5" x14ac:dyDescent="0.2">
      <c r="A10" s="311">
        <v>22021210</v>
      </c>
      <c r="B10" s="312" t="s">
        <v>276</v>
      </c>
      <c r="C10" s="313">
        <v>0</v>
      </c>
      <c r="D10" s="313">
        <v>5000000</v>
      </c>
      <c r="E10" s="313">
        <v>5000000</v>
      </c>
      <c r="F10" s="314">
        <v>0</v>
      </c>
    </row>
    <row r="11" spans="1:6" x14ac:dyDescent="0.2">
      <c r="A11" s="311">
        <v>22020666</v>
      </c>
      <c r="B11" s="312" t="s">
        <v>238</v>
      </c>
      <c r="C11" s="313">
        <v>750000</v>
      </c>
      <c r="D11" s="313">
        <v>10563408</v>
      </c>
      <c r="E11" s="313">
        <v>9813408</v>
      </c>
      <c r="F11" s="314">
        <v>0</v>
      </c>
    </row>
    <row r="12" spans="1:6" x14ac:dyDescent="0.2">
      <c r="A12" s="311">
        <v>22020748</v>
      </c>
      <c r="B12" s="312" t="s">
        <v>233</v>
      </c>
      <c r="C12" s="313">
        <v>560000</v>
      </c>
      <c r="D12" s="313">
        <v>10500000</v>
      </c>
      <c r="E12" s="313">
        <v>9940000</v>
      </c>
      <c r="F12" s="314">
        <v>71042822.370000005</v>
      </c>
    </row>
    <row r="13" spans="1:6" x14ac:dyDescent="0.2">
      <c r="A13" s="311">
        <v>22021105</v>
      </c>
      <c r="B13" s="312" t="s">
        <v>286</v>
      </c>
      <c r="C13" s="313">
        <v>17500000</v>
      </c>
      <c r="D13" s="313">
        <v>20000000</v>
      </c>
      <c r="E13" s="313">
        <v>2500000</v>
      </c>
      <c r="F13" s="314">
        <v>0</v>
      </c>
    </row>
    <row r="14" spans="1:6" x14ac:dyDescent="0.2">
      <c r="A14" s="311">
        <v>22021208</v>
      </c>
      <c r="B14" s="312" t="s">
        <v>224</v>
      </c>
      <c r="C14" s="313">
        <v>145622500</v>
      </c>
      <c r="D14" s="313">
        <v>150000000</v>
      </c>
      <c r="E14" s="313">
        <v>4377500</v>
      </c>
      <c r="F14" s="314">
        <v>5185450</v>
      </c>
    </row>
    <row r="15" spans="1:6" ht="28.5" x14ac:dyDescent="0.2">
      <c r="A15" s="311">
        <v>22020742</v>
      </c>
      <c r="B15" s="312" t="s">
        <v>816</v>
      </c>
      <c r="C15" s="313">
        <v>0</v>
      </c>
      <c r="D15" s="313">
        <v>1119000</v>
      </c>
      <c r="E15" s="313">
        <v>1119000</v>
      </c>
      <c r="F15" s="314">
        <v>0</v>
      </c>
    </row>
    <row r="16" spans="1:6" x14ac:dyDescent="0.2">
      <c r="A16" s="311">
        <v>22020208</v>
      </c>
      <c r="B16" s="312" t="s">
        <v>273</v>
      </c>
      <c r="C16" s="313">
        <v>0</v>
      </c>
      <c r="D16" s="313">
        <v>600000</v>
      </c>
      <c r="E16" s="313">
        <v>600000</v>
      </c>
      <c r="F16" s="314">
        <v>0</v>
      </c>
    </row>
    <row r="17" spans="1:6" x14ac:dyDescent="0.2">
      <c r="A17" s="311">
        <v>22020773</v>
      </c>
      <c r="B17" s="312" t="s">
        <v>242</v>
      </c>
      <c r="C17" s="313">
        <v>2200000</v>
      </c>
      <c r="D17" s="313">
        <v>4000000</v>
      </c>
      <c r="E17" s="313">
        <v>1800000</v>
      </c>
      <c r="F17" s="314">
        <v>0</v>
      </c>
    </row>
    <row r="18" spans="1:6" ht="28.5" x14ac:dyDescent="0.2">
      <c r="A18" s="311">
        <v>22021083</v>
      </c>
      <c r="B18" s="312" t="s">
        <v>282</v>
      </c>
      <c r="C18" s="313">
        <v>0</v>
      </c>
      <c r="D18" s="313">
        <v>5000000</v>
      </c>
      <c r="E18" s="313">
        <v>5000000</v>
      </c>
      <c r="F18" s="314">
        <v>0</v>
      </c>
    </row>
    <row r="19" spans="1:6" x14ac:dyDescent="0.2">
      <c r="A19" s="311">
        <v>22020706</v>
      </c>
      <c r="B19" s="312" t="s">
        <v>275</v>
      </c>
      <c r="C19" s="313">
        <v>0</v>
      </c>
      <c r="D19" s="313">
        <v>5000000</v>
      </c>
      <c r="E19" s="313">
        <v>5000000</v>
      </c>
      <c r="F19" s="314">
        <v>0</v>
      </c>
    </row>
    <row r="20" spans="1:6" x14ac:dyDescent="0.2">
      <c r="A20" s="311">
        <v>22020217</v>
      </c>
      <c r="B20" s="312" t="s">
        <v>240</v>
      </c>
      <c r="C20" s="313">
        <v>13700</v>
      </c>
      <c r="D20" s="313">
        <v>600000</v>
      </c>
      <c r="E20" s="313">
        <v>586300</v>
      </c>
      <c r="F20" s="314">
        <v>0</v>
      </c>
    </row>
    <row r="21" spans="1:6" x14ac:dyDescent="0.2">
      <c r="A21" s="311">
        <v>22020714</v>
      </c>
      <c r="B21" s="312" t="s">
        <v>231</v>
      </c>
      <c r="C21" s="313">
        <v>5762000</v>
      </c>
      <c r="D21" s="313">
        <v>10520200</v>
      </c>
      <c r="E21" s="313">
        <v>4758200</v>
      </c>
      <c r="F21" s="314">
        <v>3702000</v>
      </c>
    </row>
    <row r="22" spans="1:6" ht="28.5" x14ac:dyDescent="0.2">
      <c r="A22" s="311">
        <v>22021014</v>
      </c>
      <c r="B22" s="312" t="s">
        <v>217</v>
      </c>
      <c r="C22" s="313">
        <v>29500000</v>
      </c>
      <c r="D22" s="313">
        <v>30000000</v>
      </c>
      <c r="E22" s="313">
        <v>500000</v>
      </c>
      <c r="F22" s="314">
        <v>48550748.560000002</v>
      </c>
    </row>
    <row r="23" spans="1:6" x14ac:dyDescent="0.2">
      <c r="A23" s="311">
        <v>22020617</v>
      </c>
      <c r="B23" s="312" t="s">
        <v>219</v>
      </c>
      <c r="C23" s="313">
        <v>49798500</v>
      </c>
      <c r="D23" s="313">
        <v>60000000</v>
      </c>
      <c r="E23" s="313">
        <v>10201500</v>
      </c>
      <c r="F23" s="314">
        <v>67800260</v>
      </c>
    </row>
    <row r="24" spans="1:6" ht="42.75" x14ac:dyDescent="0.2">
      <c r="A24" s="311">
        <v>22020728</v>
      </c>
      <c r="B24" s="312" t="s">
        <v>232</v>
      </c>
      <c r="C24" s="313">
        <v>667251975.44000006</v>
      </c>
      <c r="D24" s="313">
        <v>360000000</v>
      </c>
      <c r="E24" s="313">
        <v>-307251975.44000006</v>
      </c>
      <c r="F24" s="314">
        <v>220244423</v>
      </c>
    </row>
    <row r="25" spans="1:6" x14ac:dyDescent="0.2">
      <c r="A25" s="311">
        <v>22021028</v>
      </c>
      <c r="B25" s="312" t="s">
        <v>278</v>
      </c>
      <c r="C25" s="313">
        <v>0</v>
      </c>
      <c r="D25" s="313">
        <v>1000000</v>
      </c>
      <c r="E25" s="313">
        <v>1000000</v>
      </c>
      <c r="F25" s="314">
        <v>0</v>
      </c>
    </row>
    <row r="26" spans="1:6" x14ac:dyDescent="0.2">
      <c r="A26" s="311">
        <v>22020633</v>
      </c>
      <c r="B26" s="312" t="s">
        <v>234</v>
      </c>
      <c r="C26" s="313">
        <v>52686000</v>
      </c>
      <c r="D26" s="313">
        <v>57180000</v>
      </c>
      <c r="E26" s="313">
        <v>4494000</v>
      </c>
      <c r="F26" s="314">
        <v>2215000</v>
      </c>
    </row>
    <row r="27" spans="1:6" ht="28.5" x14ac:dyDescent="0.2">
      <c r="A27" s="311">
        <v>22020696</v>
      </c>
      <c r="B27" s="312" t="s">
        <v>221</v>
      </c>
      <c r="C27" s="313">
        <v>6200000</v>
      </c>
      <c r="D27" s="313">
        <v>7000000</v>
      </c>
      <c r="E27" s="313">
        <v>800000</v>
      </c>
      <c r="F27" s="314">
        <v>1050000</v>
      </c>
    </row>
    <row r="28" spans="1:6" x14ac:dyDescent="0.2">
      <c r="A28" s="311">
        <v>22020665</v>
      </c>
      <c r="B28" s="312" t="s">
        <v>280</v>
      </c>
      <c r="C28" s="313">
        <v>0</v>
      </c>
      <c r="D28" s="313">
        <v>200000</v>
      </c>
      <c r="E28" s="313">
        <v>200000</v>
      </c>
      <c r="F28" s="314">
        <v>0</v>
      </c>
    </row>
    <row r="29" spans="1:6" x14ac:dyDescent="0.2">
      <c r="A29" s="311">
        <v>22021043</v>
      </c>
      <c r="B29" s="312" t="s">
        <v>269</v>
      </c>
      <c r="C29" s="313">
        <v>9700100</v>
      </c>
      <c r="D29" s="313">
        <v>10000000</v>
      </c>
      <c r="E29" s="313">
        <v>299900</v>
      </c>
      <c r="F29" s="314">
        <v>0</v>
      </c>
    </row>
    <row r="30" spans="1:6" x14ac:dyDescent="0.2">
      <c r="A30" s="311">
        <v>22020668</v>
      </c>
      <c r="B30" s="312" t="s">
        <v>230</v>
      </c>
      <c r="C30" s="313">
        <v>10000000</v>
      </c>
      <c r="D30" s="313">
        <v>10000000</v>
      </c>
      <c r="E30" s="313">
        <v>0</v>
      </c>
      <c r="F30" s="314">
        <v>4500000</v>
      </c>
    </row>
    <row r="31" spans="1:6" x14ac:dyDescent="0.2">
      <c r="A31" s="311">
        <v>22020649</v>
      </c>
      <c r="B31" s="312" t="s">
        <v>279</v>
      </c>
      <c r="C31" s="313">
        <v>0</v>
      </c>
      <c r="D31" s="313">
        <v>5000000</v>
      </c>
      <c r="E31" s="313">
        <v>5000000</v>
      </c>
      <c r="F31" s="314">
        <v>0</v>
      </c>
    </row>
    <row r="32" spans="1:6" x14ac:dyDescent="0.2">
      <c r="A32" s="311">
        <v>22021016</v>
      </c>
      <c r="B32" s="312" t="s">
        <v>488</v>
      </c>
      <c r="C32" s="313">
        <v>236620000</v>
      </c>
      <c r="D32" s="313">
        <v>240000000</v>
      </c>
      <c r="E32" s="313">
        <v>3380000</v>
      </c>
      <c r="F32" s="314"/>
    </row>
    <row r="33" spans="1:6" x14ac:dyDescent="0.2">
      <c r="A33" s="311">
        <v>22021016</v>
      </c>
      <c r="B33" s="312" t="s">
        <v>223</v>
      </c>
      <c r="C33" s="313">
        <v>60500000</v>
      </c>
      <c r="D33" s="313">
        <v>60800000</v>
      </c>
      <c r="E33" s="313">
        <v>300000</v>
      </c>
      <c r="F33" s="314">
        <v>56440000</v>
      </c>
    </row>
    <row r="34" spans="1:6" x14ac:dyDescent="0.2">
      <c r="A34" s="311">
        <v>22020731</v>
      </c>
      <c r="B34" s="312" t="s">
        <v>226</v>
      </c>
      <c r="C34" s="313">
        <v>20483149</v>
      </c>
      <c r="D34" s="313">
        <v>20490003</v>
      </c>
      <c r="E34" s="313">
        <v>6854</v>
      </c>
      <c r="F34" s="314">
        <v>12985392</v>
      </c>
    </row>
    <row r="35" spans="1:6" x14ac:dyDescent="0.2">
      <c r="A35" s="311">
        <v>22020444</v>
      </c>
      <c r="B35" s="312" t="s">
        <v>241</v>
      </c>
      <c r="C35" s="313">
        <v>20000000</v>
      </c>
      <c r="D35" s="313">
        <v>5000000</v>
      </c>
      <c r="E35" s="313">
        <v>-15000000</v>
      </c>
      <c r="F35" s="314">
        <v>0</v>
      </c>
    </row>
    <row r="36" spans="1:6" x14ac:dyDescent="0.2">
      <c r="A36" s="311">
        <v>22020314</v>
      </c>
      <c r="B36" s="312" t="s">
        <v>222</v>
      </c>
      <c r="C36" s="313">
        <v>9341666</v>
      </c>
      <c r="D36" s="313">
        <v>15500000</v>
      </c>
      <c r="E36" s="313">
        <v>6158334</v>
      </c>
      <c r="F36" s="314">
        <v>13970000</v>
      </c>
    </row>
    <row r="37" spans="1:6" x14ac:dyDescent="0.2">
      <c r="A37" s="311">
        <v>22020406</v>
      </c>
      <c r="B37" s="312" t="s">
        <v>237</v>
      </c>
      <c r="C37" s="313">
        <v>2955000</v>
      </c>
      <c r="D37" s="313">
        <v>3000000</v>
      </c>
      <c r="E37" s="313">
        <v>45000</v>
      </c>
      <c r="F37" s="314">
        <v>0</v>
      </c>
    </row>
    <row r="38" spans="1:6" ht="28.5" x14ac:dyDescent="0.2">
      <c r="A38" s="311">
        <v>22020670</v>
      </c>
      <c r="B38" s="312" t="s">
        <v>235</v>
      </c>
      <c r="C38" s="313">
        <v>1000000</v>
      </c>
      <c r="D38" s="313">
        <v>1000000</v>
      </c>
      <c r="E38" s="313">
        <v>0</v>
      </c>
      <c r="F38" s="314">
        <v>3100000</v>
      </c>
    </row>
    <row r="39" spans="1:6" x14ac:dyDescent="0.2">
      <c r="A39" s="311">
        <v>22021070</v>
      </c>
      <c r="B39" s="312" t="s">
        <v>229</v>
      </c>
      <c r="C39" s="313">
        <v>9500000</v>
      </c>
      <c r="D39" s="313">
        <v>10000000</v>
      </c>
      <c r="E39" s="313">
        <v>500000</v>
      </c>
      <c r="F39" s="314">
        <v>14330000</v>
      </c>
    </row>
    <row r="40" spans="1:6" x14ac:dyDescent="0.2">
      <c r="A40" s="311">
        <v>22020672</v>
      </c>
      <c r="B40" s="312" t="s">
        <v>281</v>
      </c>
      <c r="C40" s="313">
        <v>1000000</v>
      </c>
      <c r="D40" s="313">
        <v>1000000</v>
      </c>
      <c r="E40" s="313">
        <v>0</v>
      </c>
      <c r="F40" s="314">
        <v>0</v>
      </c>
    </row>
    <row r="41" spans="1:6" x14ac:dyDescent="0.2">
      <c r="A41" s="311">
        <v>22020455</v>
      </c>
      <c r="B41" s="312" t="s">
        <v>239</v>
      </c>
      <c r="C41" s="313">
        <v>278000</v>
      </c>
      <c r="D41" s="313">
        <v>5250000</v>
      </c>
      <c r="E41" s="313">
        <v>4972000</v>
      </c>
      <c r="F41" s="314">
        <v>0</v>
      </c>
    </row>
    <row r="42" spans="1:6" x14ac:dyDescent="0.2">
      <c r="A42" s="311">
        <v>22020605</v>
      </c>
      <c r="B42" s="312" t="s">
        <v>216</v>
      </c>
      <c r="C42" s="313">
        <v>648859240</v>
      </c>
      <c r="D42" s="313">
        <v>650000000</v>
      </c>
      <c r="E42" s="313">
        <v>1140760</v>
      </c>
      <c r="F42" s="314">
        <v>626854880.85000002</v>
      </c>
    </row>
    <row r="43" spans="1:6" ht="28.5" x14ac:dyDescent="0.2">
      <c r="A43" s="311">
        <v>22021033</v>
      </c>
      <c r="B43" s="312" t="s">
        <v>220</v>
      </c>
      <c r="C43" s="313">
        <v>182220300</v>
      </c>
      <c r="D43" s="313">
        <v>186132671</v>
      </c>
      <c r="E43" s="313">
        <v>3912371</v>
      </c>
      <c r="F43" s="314">
        <v>266211450</v>
      </c>
    </row>
    <row r="44" spans="1:6" x14ac:dyDescent="0.2">
      <c r="A44" s="311">
        <v>22021088</v>
      </c>
      <c r="B44" s="312" t="s">
        <v>288</v>
      </c>
      <c r="C44" s="313">
        <v>2500000</v>
      </c>
      <c r="D44" s="313">
        <v>3000000</v>
      </c>
      <c r="E44" s="313">
        <v>500000</v>
      </c>
      <c r="F44" s="314">
        <v>0</v>
      </c>
    </row>
    <row r="45" spans="1:6" x14ac:dyDescent="0.2">
      <c r="A45" s="311">
        <v>22020214</v>
      </c>
      <c r="B45" s="312" t="s">
        <v>289</v>
      </c>
      <c r="C45" s="313">
        <v>1000000</v>
      </c>
      <c r="D45" s="313">
        <v>1000000</v>
      </c>
      <c r="E45" s="313">
        <v>0</v>
      </c>
      <c r="F45" s="314">
        <v>0</v>
      </c>
    </row>
    <row r="46" spans="1:6" x14ac:dyDescent="0.2">
      <c r="A46" s="311">
        <v>22020356</v>
      </c>
      <c r="B46" s="312" t="s">
        <v>225</v>
      </c>
      <c r="C46" s="313">
        <v>532100</v>
      </c>
      <c r="D46" s="313">
        <v>1010000</v>
      </c>
      <c r="E46" s="313">
        <v>477900</v>
      </c>
      <c r="F46" s="314">
        <v>633000</v>
      </c>
    </row>
    <row r="47" spans="1:6" x14ac:dyDescent="0.2">
      <c r="A47" s="311">
        <v>22020343</v>
      </c>
      <c r="B47" s="312" t="s">
        <v>270</v>
      </c>
      <c r="C47" s="313">
        <v>0</v>
      </c>
      <c r="D47" s="313">
        <v>653000</v>
      </c>
      <c r="E47" s="313">
        <v>653000</v>
      </c>
      <c r="F47" s="314">
        <v>0</v>
      </c>
    </row>
    <row r="48" spans="1:6" x14ac:dyDescent="0.2">
      <c r="A48" s="311">
        <v>22020342</v>
      </c>
      <c r="B48" s="312" t="s">
        <v>228</v>
      </c>
      <c r="C48" s="313">
        <v>5072000</v>
      </c>
      <c r="D48" s="313">
        <v>5669900</v>
      </c>
      <c r="E48" s="313">
        <v>597900</v>
      </c>
      <c r="F48" s="314">
        <v>256500</v>
      </c>
    </row>
    <row r="49" spans="1:7" ht="28.5" x14ac:dyDescent="0.2">
      <c r="A49" s="311">
        <v>22020675</v>
      </c>
      <c r="B49" s="312" t="s">
        <v>227</v>
      </c>
      <c r="C49" s="313">
        <v>491500</v>
      </c>
      <c r="D49" s="313">
        <v>800000</v>
      </c>
      <c r="E49" s="313">
        <v>308500</v>
      </c>
      <c r="F49" s="314">
        <v>5079360</v>
      </c>
    </row>
    <row r="50" spans="1:7" ht="28.5" x14ac:dyDescent="0.2">
      <c r="A50" s="311">
        <v>22020509</v>
      </c>
      <c r="B50" s="312" t="s">
        <v>287</v>
      </c>
      <c r="C50" s="313">
        <v>10000000</v>
      </c>
      <c r="D50" s="313">
        <v>10000000</v>
      </c>
      <c r="E50" s="313">
        <v>0</v>
      </c>
      <c r="F50" s="314">
        <v>0</v>
      </c>
    </row>
    <row r="51" spans="1:7" x14ac:dyDescent="0.2">
      <c r="A51" s="311">
        <v>22020704</v>
      </c>
      <c r="B51" s="312" t="s">
        <v>218</v>
      </c>
      <c r="C51" s="313">
        <v>45315208</v>
      </c>
      <c r="D51" s="313">
        <v>48805080</v>
      </c>
      <c r="E51" s="313">
        <v>3489872</v>
      </c>
      <c r="F51" s="314">
        <v>7064258</v>
      </c>
    </row>
    <row r="52" spans="1:7" ht="28.5" x14ac:dyDescent="0.2">
      <c r="A52" s="311">
        <v>22020454</v>
      </c>
      <c r="B52" s="312" t="s">
        <v>272</v>
      </c>
      <c r="C52" s="313">
        <v>0</v>
      </c>
      <c r="D52" s="313">
        <v>1300000</v>
      </c>
      <c r="E52" s="313">
        <v>1300000</v>
      </c>
      <c r="F52" s="314">
        <v>0</v>
      </c>
    </row>
    <row r="53" spans="1:7" x14ac:dyDescent="0.2">
      <c r="A53" s="311">
        <v>22020736</v>
      </c>
      <c r="B53" s="312" t="s">
        <v>277</v>
      </c>
      <c r="C53" s="313">
        <v>0</v>
      </c>
      <c r="D53" s="313">
        <v>200000</v>
      </c>
      <c r="E53" s="313">
        <v>200000</v>
      </c>
      <c r="F53" s="314">
        <v>0</v>
      </c>
    </row>
    <row r="54" spans="1:7" ht="28.5" x14ac:dyDescent="0.2">
      <c r="A54" s="311">
        <v>22020516</v>
      </c>
      <c r="B54" s="312" t="s">
        <v>283</v>
      </c>
      <c r="C54" s="313">
        <v>3500000</v>
      </c>
      <c r="D54" s="313">
        <v>3780000</v>
      </c>
      <c r="E54" s="313">
        <v>280000</v>
      </c>
      <c r="F54" s="314">
        <v>0</v>
      </c>
    </row>
    <row r="55" spans="1:7" ht="28.5" x14ac:dyDescent="0.2">
      <c r="A55" s="311">
        <v>22020517</v>
      </c>
      <c r="B55" s="312" t="s">
        <v>284</v>
      </c>
      <c r="C55" s="313">
        <v>3300350</v>
      </c>
      <c r="D55" s="313">
        <v>3780000</v>
      </c>
      <c r="E55" s="313">
        <v>479650</v>
      </c>
      <c r="F55" s="314">
        <v>0</v>
      </c>
    </row>
    <row r="56" spans="1:7" x14ac:dyDescent="0.2">
      <c r="A56" s="311">
        <v>22020763</v>
      </c>
      <c r="B56" s="312" t="s">
        <v>285</v>
      </c>
      <c r="C56" s="313">
        <v>10250750</v>
      </c>
      <c r="D56" s="313">
        <v>10736324</v>
      </c>
      <c r="E56" s="313">
        <v>485574</v>
      </c>
      <c r="F56" s="314">
        <v>0</v>
      </c>
    </row>
    <row r="57" spans="1:7" ht="15" thickBot="1" x14ac:dyDescent="0.25">
      <c r="A57" s="315">
        <v>22020804</v>
      </c>
      <c r="B57" s="316" t="s">
        <v>271</v>
      </c>
      <c r="C57" s="317">
        <v>0</v>
      </c>
      <c r="D57" s="317">
        <v>2800000</v>
      </c>
      <c r="E57" s="317">
        <v>2800000</v>
      </c>
      <c r="F57" s="318">
        <v>0</v>
      </c>
    </row>
    <row r="58" spans="1:7" x14ac:dyDescent="0.2">
      <c r="A58" s="571"/>
      <c r="B58" s="572"/>
      <c r="C58" s="572"/>
      <c r="D58" s="572"/>
      <c r="E58" s="572"/>
      <c r="F58" s="573"/>
    </row>
    <row r="59" spans="1:7" x14ac:dyDescent="0.2">
      <c r="A59" s="344"/>
      <c r="B59" s="344"/>
      <c r="C59" s="344"/>
      <c r="D59" s="344"/>
      <c r="E59" s="344"/>
      <c r="F59" s="344"/>
      <c r="G59" s="279"/>
    </row>
    <row r="60" spans="1:7" ht="15.75" x14ac:dyDescent="0.3">
      <c r="A60" s="554"/>
      <c r="B60" s="554"/>
      <c r="C60" s="554"/>
      <c r="D60" s="554"/>
      <c r="E60" s="554"/>
      <c r="F60" s="554"/>
      <c r="G60" s="279"/>
    </row>
    <row r="61" spans="1:7" ht="15.75" x14ac:dyDescent="0.3">
      <c r="A61" s="554"/>
      <c r="B61" s="554"/>
      <c r="C61" s="554"/>
      <c r="D61" s="554"/>
      <c r="E61" s="554"/>
      <c r="F61" s="554"/>
      <c r="G61" s="279"/>
    </row>
    <row r="62" spans="1:7" ht="15.75" x14ac:dyDescent="0.3">
      <c r="A62" s="554"/>
      <c r="B62" s="554"/>
      <c r="C62" s="554"/>
      <c r="D62" s="554"/>
      <c r="E62" s="554"/>
      <c r="F62" s="554"/>
      <c r="G62" s="279"/>
    </row>
    <row r="63" spans="1:7" ht="15.75" x14ac:dyDescent="0.3">
      <c r="A63" s="554"/>
      <c r="B63" s="554"/>
      <c r="C63" s="554"/>
      <c r="D63" s="554"/>
      <c r="E63" s="554"/>
      <c r="F63" s="554"/>
      <c r="G63" s="279"/>
    </row>
    <row r="64" spans="1:7" ht="15.75" x14ac:dyDescent="0.3">
      <c r="A64" s="556"/>
      <c r="B64" s="556"/>
      <c r="C64" s="556"/>
      <c r="D64" s="556"/>
      <c r="E64" s="556"/>
      <c r="F64" s="556"/>
      <c r="G64" s="279"/>
    </row>
    <row r="65" spans="1:7" ht="15.75" x14ac:dyDescent="0.3">
      <c r="A65" s="557"/>
      <c r="B65" s="557"/>
      <c r="C65" s="554"/>
      <c r="D65" s="554"/>
      <c r="E65" s="554"/>
      <c r="F65" s="372"/>
      <c r="G65" s="279"/>
    </row>
    <row r="66" spans="1:7" ht="15.75" x14ac:dyDescent="0.3">
      <c r="A66" s="557"/>
      <c r="B66" s="557"/>
      <c r="C66" s="372"/>
      <c r="D66" s="372"/>
      <c r="E66" s="372"/>
      <c r="F66" s="372"/>
      <c r="G66" s="279"/>
    </row>
    <row r="67" spans="1:7" x14ac:dyDescent="0.2">
      <c r="A67" s="342"/>
      <c r="B67" s="320"/>
      <c r="C67" s="319"/>
      <c r="D67" s="319"/>
      <c r="E67" s="319"/>
      <c r="F67" s="319"/>
      <c r="G67" s="279"/>
    </row>
    <row r="68" spans="1:7" x14ac:dyDescent="0.2">
      <c r="A68" s="344"/>
      <c r="B68" s="320"/>
      <c r="C68" s="319"/>
      <c r="D68" s="319"/>
      <c r="E68" s="319"/>
      <c r="F68" s="319"/>
      <c r="G68" s="279"/>
    </row>
    <row r="69" spans="1:7" x14ac:dyDescent="0.2">
      <c r="A69" s="344"/>
      <c r="B69" s="320"/>
      <c r="C69" s="319"/>
      <c r="D69" s="319"/>
      <c r="E69" s="319"/>
      <c r="F69" s="319"/>
      <c r="G69" s="279"/>
    </row>
    <row r="70" spans="1:7" x14ac:dyDescent="0.2">
      <c r="A70" s="344"/>
      <c r="B70" s="320"/>
      <c r="C70" s="319"/>
      <c r="D70" s="319"/>
      <c r="E70" s="319"/>
      <c r="F70" s="319"/>
      <c r="G70" s="279"/>
    </row>
    <row r="71" spans="1:7" x14ac:dyDescent="0.2">
      <c r="A71" s="344"/>
      <c r="B71" s="320"/>
      <c r="C71" s="319"/>
      <c r="D71" s="319"/>
      <c r="E71" s="319"/>
      <c r="F71" s="319"/>
      <c r="G71" s="279"/>
    </row>
    <row r="72" spans="1:7" x14ac:dyDescent="0.2">
      <c r="A72" s="344"/>
      <c r="B72" s="320"/>
      <c r="C72" s="319"/>
      <c r="D72" s="319"/>
      <c r="E72" s="319"/>
      <c r="F72" s="319"/>
      <c r="G72" s="279"/>
    </row>
    <row r="73" spans="1:7" x14ac:dyDescent="0.2">
      <c r="A73" s="344"/>
      <c r="B73" s="320"/>
      <c r="C73" s="319"/>
      <c r="D73" s="319"/>
      <c r="E73" s="319"/>
      <c r="F73" s="319"/>
      <c r="G73" s="279"/>
    </row>
    <row r="74" spans="1:7" x14ac:dyDescent="0.2">
      <c r="A74" s="344"/>
      <c r="B74" s="320"/>
      <c r="C74" s="319"/>
      <c r="D74" s="319"/>
      <c r="E74" s="319"/>
      <c r="F74" s="319"/>
      <c r="G74" s="279"/>
    </row>
    <row r="75" spans="1:7" x14ac:dyDescent="0.2">
      <c r="A75" s="344"/>
      <c r="B75" s="320"/>
      <c r="C75" s="319"/>
      <c r="D75" s="319"/>
      <c r="E75" s="319"/>
      <c r="F75" s="319"/>
      <c r="G75" s="279"/>
    </row>
    <row r="76" spans="1:7" x14ac:dyDescent="0.2">
      <c r="A76" s="344"/>
      <c r="B76" s="320"/>
      <c r="C76" s="319"/>
      <c r="D76" s="319"/>
      <c r="E76" s="319"/>
      <c r="F76" s="319"/>
      <c r="G76" s="279"/>
    </row>
    <row r="77" spans="1:7" x14ac:dyDescent="0.2">
      <c r="A77" s="344"/>
      <c r="B77" s="320"/>
      <c r="C77" s="319"/>
      <c r="D77" s="319"/>
      <c r="E77" s="319"/>
      <c r="F77" s="319"/>
      <c r="G77" s="279"/>
    </row>
    <row r="78" spans="1:7" x14ac:dyDescent="0.2">
      <c r="A78" s="344"/>
      <c r="B78" s="320"/>
      <c r="C78" s="319"/>
      <c r="D78" s="319"/>
      <c r="E78" s="319"/>
      <c r="F78" s="319"/>
      <c r="G78" s="279"/>
    </row>
    <row r="79" spans="1:7" x14ac:dyDescent="0.2">
      <c r="A79" s="344"/>
      <c r="B79" s="320"/>
      <c r="C79" s="319"/>
      <c r="D79" s="319"/>
      <c r="E79" s="319"/>
      <c r="F79" s="319"/>
      <c r="G79" s="279"/>
    </row>
    <row r="80" spans="1:7" x14ac:dyDescent="0.2">
      <c r="A80" s="344"/>
      <c r="B80" s="320"/>
      <c r="C80" s="319"/>
      <c r="D80" s="319"/>
      <c r="E80" s="319"/>
      <c r="F80" s="319"/>
      <c r="G80" s="279"/>
    </row>
    <row r="81" spans="1:7" x14ac:dyDescent="0.2">
      <c r="A81" s="344"/>
      <c r="B81" s="320"/>
      <c r="C81" s="319"/>
      <c r="D81" s="319"/>
      <c r="E81" s="319"/>
      <c r="F81" s="319"/>
      <c r="G81" s="279"/>
    </row>
    <row r="82" spans="1:7" x14ac:dyDescent="0.2">
      <c r="A82" s="344"/>
      <c r="B82" s="320"/>
      <c r="C82" s="319"/>
      <c r="D82" s="319"/>
      <c r="E82" s="319"/>
      <c r="F82" s="319"/>
      <c r="G82" s="279"/>
    </row>
    <row r="83" spans="1:7" x14ac:dyDescent="0.2">
      <c r="A83" s="344"/>
      <c r="B83" s="320"/>
      <c r="C83" s="319"/>
      <c r="D83" s="319"/>
      <c r="E83" s="319"/>
      <c r="F83" s="319"/>
      <c r="G83" s="279"/>
    </row>
    <row r="84" spans="1:7" x14ac:dyDescent="0.2">
      <c r="A84" s="344"/>
      <c r="B84" s="320"/>
      <c r="C84" s="319"/>
      <c r="D84" s="319"/>
      <c r="E84" s="319"/>
      <c r="F84" s="319"/>
      <c r="G84" s="279"/>
    </row>
    <row r="85" spans="1:7" x14ac:dyDescent="0.2">
      <c r="A85" s="344"/>
      <c r="B85" s="320"/>
      <c r="C85" s="319"/>
      <c r="D85" s="319"/>
      <c r="E85" s="319"/>
      <c r="F85" s="319"/>
      <c r="G85" s="279"/>
    </row>
    <row r="86" spans="1:7" x14ac:dyDescent="0.2">
      <c r="A86" s="344"/>
      <c r="B86" s="320"/>
      <c r="C86" s="319"/>
      <c r="D86" s="319"/>
      <c r="E86" s="319"/>
      <c r="F86" s="319"/>
      <c r="G86" s="279"/>
    </row>
    <row r="87" spans="1:7" x14ac:dyDescent="0.2">
      <c r="A87" s="344"/>
      <c r="B87" s="320"/>
      <c r="C87" s="319"/>
      <c r="D87" s="319"/>
      <c r="E87" s="319"/>
      <c r="F87" s="319"/>
      <c r="G87" s="279"/>
    </row>
    <row r="88" spans="1:7" x14ac:dyDescent="0.2">
      <c r="A88" s="344"/>
      <c r="B88" s="320"/>
      <c r="C88" s="319"/>
      <c r="D88" s="319"/>
      <c r="E88" s="319"/>
      <c r="F88" s="319"/>
      <c r="G88" s="279"/>
    </row>
    <row r="89" spans="1:7" x14ac:dyDescent="0.2">
      <c r="A89" s="344"/>
      <c r="B89" s="320"/>
      <c r="C89" s="319"/>
      <c r="D89" s="319"/>
      <c r="E89" s="319"/>
      <c r="F89" s="319"/>
      <c r="G89" s="279"/>
    </row>
    <row r="90" spans="1:7" x14ac:dyDescent="0.2">
      <c r="A90" s="344"/>
      <c r="B90" s="320"/>
      <c r="C90" s="319"/>
      <c r="D90" s="319"/>
      <c r="E90" s="319"/>
      <c r="F90" s="319"/>
      <c r="G90" s="279"/>
    </row>
    <row r="91" spans="1:7" x14ac:dyDescent="0.2">
      <c r="A91" s="344"/>
      <c r="B91" s="320"/>
      <c r="C91" s="319"/>
      <c r="D91" s="319"/>
      <c r="E91" s="319"/>
      <c r="F91" s="319"/>
      <c r="G91" s="279"/>
    </row>
    <row r="92" spans="1:7" x14ac:dyDescent="0.2">
      <c r="A92" s="344"/>
      <c r="B92" s="320"/>
      <c r="C92" s="319"/>
      <c r="D92" s="319"/>
      <c r="E92" s="319"/>
      <c r="F92" s="319"/>
      <c r="G92" s="279"/>
    </row>
    <row r="93" spans="1:7" x14ac:dyDescent="0.2">
      <c r="A93" s="344"/>
      <c r="B93" s="320"/>
      <c r="C93" s="319"/>
      <c r="D93" s="319"/>
      <c r="E93" s="319"/>
      <c r="F93" s="319"/>
      <c r="G93" s="279"/>
    </row>
    <row r="94" spans="1:7" x14ac:dyDescent="0.2">
      <c r="A94" s="344"/>
      <c r="B94" s="320"/>
      <c r="C94" s="319"/>
      <c r="D94" s="319"/>
      <c r="E94" s="319"/>
      <c r="F94" s="319"/>
      <c r="G94" s="279"/>
    </row>
    <row r="95" spans="1:7" x14ac:dyDescent="0.2">
      <c r="A95" s="344"/>
      <c r="B95" s="320"/>
      <c r="C95" s="319"/>
      <c r="D95" s="319"/>
      <c r="E95" s="319"/>
      <c r="F95" s="319"/>
      <c r="G95" s="279"/>
    </row>
    <row r="96" spans="1:7" x14ac:dyDescent="0.2">
      <c r="A96" s="344"/>
      <c r="B96" s="320"/>
      <c r="C96" s="319"/>
      <c r="D96" s="319"/>
      <c r="E96" s="319"/>
      <c r="F96" s="319"/>
      <c r="G96" s="279"/>
    </row>
    <row r="97" spans="1:7" x14ac:dyDescent="0.2">
      <c r="A97" s="344"/>
      <c r="B97" s="320"/>
      <c r="C97" s="319"/>
      <c r="D97" s="319"/>
      <c r="E97" s="319"/>
      <c r="F97" s="319"/>
      <c r="G97" s="279"/>
    </row>
    <row r="98" spans="1:7" x14ac:dyDescent="0.2">
      <c r="A98" s="344"/>
      <c r="B98" s="320"/>
      <c r="C98" s="319"/>
      <c r="D98" s="319"/>
      <c r="E98" s="319"/>
      <c r="F98" s="319"/>
      <c r="G98" s="279"/>
    </row>
    <row r="99" spans="1:7" x14ac:dyDescent="0.2">
      <c r="A99" s="344"/>
      <c r="B99" s="320"/>
      <c r="C99" s="319"/>
      <c r="D99" s="319"/>
      <c r="E99" s="319"/>
      <c r="F99" s="319"/>
      <c r="G99" s="279"/>
    </row>
    <row r="100" spans="1:7" x14ac:dyDescent="0.2">
      <c r="A100" s="344"/>
      <c r="B100" s="320"/>
      <c r="C100" s="319"/>
      <c r="D100" s="319"/>
      <c r="E100" s="319"/>
      <c r="F100" s="319"/>
      <c r="G100" s="279"/>
    </row>
    <row r="101" spans="1:7" x14ac:dyDescent="0.2">
      <c r="A101" s="344"/>
      <c r="B101" s="320"/>
      <c r="C101" s="319"/>
      <c r="D101" s="319"/>
      <c r="E101" s="319"/>
      <c r="F101" s="319"/>
      <c r="G101" s="279"/>
    </row>
    <row r="102" spans="1:7" x14ac:dyDescent="0.2">
      <c r="A102" s="344"/>
      <c r="B102" s="320"/>
      <c r="C102" s="319"/>
      <c r="D102" s="319"/>
      <c r="E102" s="319"/>
      <c r="F102" s="319"/>
      <c r="G102" s="279"/>
    </row>
    <row r="103" spans="1:7" x14ac:dyDescent="0.2">
      <c r="A103" s="344"/>
      <c r="B103" s="320"/>
      <c r="C103" s="319"/>
      <c r="D103" s="319"/>
      <c r="E103" s="319"/>
      <c r="F103" s="319"/>
      <c r="G103" s="279"/>
    </row>
    <row r="104" spans="1:7" x14ac:dyDescent="0.2">
      <c r="A104" s="344"/>
      <c r="B104" s="320"/>
      <c r="C104" s="319"/>
      <c r="D104" s="319"/>
      <c r="E104" s="319"/>
      <c r="F104" s="319"/>
      <c r="G104" s="279"/>
    </row>
    <row r="105" spans="1:7" x14ac:dyDescent="0.2">
      <c r="A105" s="344"/>
      <c r="B105" s="320"/>
      <c r="C105" s="319"/>
      <c r="D105" s="319"/>
      <c r="E105" s="319"/>
      <c r="F105" s="319"/>
      <c r="G105" s="279"/>
    </row>
    <row r="106" spans="1:7" x14ac:dyDescent="0.2">
      <c r="A106" s="344"/>
      <c r="B106" s="320"/>
      <c r="C106" s="319"/>
      <c r="D106" s="319"/>
      <c r="E106" s="319"/>
      <c r="F106" s="319"/>
      <c r="G106" s="279"/>
    </row>
    <row r="107" spans="1:7" x14ac:dyDescent="0.2">
      <c r="A107" s="344"/>
      <c r="B107" s="320"/>
      <c r="C107" s="319"/>
      <c r="D107" s="319"/>
      <c r="E107" s="319"/>
      <c r="F107" s="319"/>
      <c r="G107" s="279"/>
    </row>
    <row r="108" spans="1:7" x14ac:dyDescent="0.2">
      <c r="A108" s="344"/>
      <c r="B108" s="320"/>
      <c r="C108" s="319"/>
      <c r="D108" s="319"/>
      <c r="E108" s="319"/>
      <c r="F108" s="319"/>
      <c r="G108" s="279"/>
    </row>
    <row r="109" spans="1:7" x14ac:dyDescent="0.2">
      <c r="A109" s="344"/>
      <c r="B109" s="320"/>
      <c r="C109" s="279"/>
      <c r="D109" s="319"/>
      <c r="E109" s="319"/>
      <c r="F109" s="319"/>
      <c r="G109" s="279"/>
    </row>
    <row r="110" spans="1:7" x14ac:dyDescent="0.2">
      <c r="A110" s="344"/>
      <c r="B110" s="320"/>
      <c r="C110" s="319"/>
      <c r="D110" s="319"/>
      <c r="E110" s="319"/>
      <c r="F110" s="319"/>
      <c r="G110" s="279"/>
    </row>
    <row r="111" spans="1:7" x14ac:dyDescent="0.2">
      <c r="A111" s="344"/>
      <c r="B111" s="320"/>
      <c r="C111" s="319"/>
      <c r="D111" s="319"/>
      <c r="E111" s="319"/>
      <c r="F111" s="319"/>
      <c r="G111" s="279"/>
    </row>
    <row r="112" spans="1:7" x14ac:dyDescent="0.2">
      <c r="A112" s="344"/>
      <c r="B112" s="320"/>
      <c r="C112" s="319"/>
      <c r="D112" s="319"/>
      <c r="E112" s="319"/>
      <c r="F112" s="319"/>
      <c r="G112" s="279"/>
    </row>
    <row r="113" spans="1:7" x14ac:dyDescent="0.2">
      <c r="A113" s="344"/>
      <c r="B113" s="320"/>
      <c r="C113" s="319"/>
      <c r="D113" s="319"/>
      <c r="E113" s="319"/>
      <c r="F113" s="319"/>
      <c r="G113" s="279"/>
    </row>
    <row r="114" spans="1:7" x14ac:dyDescent="0.2">
      <c r="A114" s="344"/>
      <c r="B114" s="320"/>
      <c r="C114" s="319"/>
      <c r="D114" s="319"/>
      <c r="E114" s="319"/>
      <c r="F114" s="319"/>
      <c r="G114" s="279"/>
    </row>
    <row r="115" spans="1:7" x14ac:dyDescent="0.2">
      <c r="A115" s="344"/>
      <c r="B115" s="320"/>
      <c r="C115" s="319"/>
      <c r="D115" s="319"/>
      <c r="E115" s="319"/>
      <c r="F115" s="319"/>
      <c r="G115" s="279"/>
    </row>
    <row r="116" spans="1:7" x14ac:dyDescent="0.2">
      <c r="A116" s="344"/>
      <c r="B116" s="320"/>
      <c r="C116" s="319"/>
      <c r="D116" s="319"/>
      <c r="E116" s="319"/>
      <c r="F116" s="319"/>
      <c r="G116" s="279"/>
    </row>
    <row r="117" spans="1:7" x14ac:dyDescent="0.2">
      <c r="A117" s="344"/>
      <c r="B117" s="344"/>
      <c r="C117" s="344"/>
      <c r="D117" s="344"/>
      <c r="E117" s="344"/>
      <c r="F117" s="344"/>
      <c r="G117" s="279"/>
    </row>
    <row r="118" spans="1:7" x14ac:dyDescent="0.2">
      <c r="A118" s="344"/>
      <c r="B118" s="344"/>
      <c r="C118" s="344"/>
      <c r="D118" s="344"/>
      <c r="E118" s="344"/>
      <c r="F118" s="344"/>
      <c r="G118" s="279"/>
    </row>
    <row r="119" spans="1:7" ht="15.75" x14ac:dyDescent="0.3">
      <c r="A119" s="554"/>
      <c r="B119" s="554"/>
      <c r="C119" s="554"/>
      <c r="D119" s="554"/>
      <c r="E119" s="554"/>
      <c r="F119" s="554"/>
      <c r="G119" s="279"/>
    </row>
    <row r="120" spans="1:7" ht="15.75" x14ac:dyDescent="0.3">
      <c r="A120" s="554"/>
      <c r="B120" s="554"/>
      <c r="C120" s="554"/>
      <c r="D120" s="554"/>
      <c r="E120" s="554"/>
      <c r="F120" s="554"/>
      <c r="G120" s="279"/>
    </row>
    <row r="121" spans="1:7" ht="15.75" x14ac:dyDescent="0.3">
      <c r="A121" s="554"/>
      <c r="B121" s="554"/>
      <c r="C121" s="554"/>
      <c r="D121" s="554"/>
      <c r="E121" s="554"/>
      <c r="F121" s="554"/>
      <c r="G121" s="279"/>
    </row>
    <row r="122" spans="1:7" ht="15.75" x14ac:dyDescent="0.3">
      <c r="A122" s="554"/>
      <c r="B122" s="554"/>
      <c r="C122" s="554"/>
      <c r="D122" s="554"/>
      <c r="E122" s="554"/>
      <c r="F122" s="554"/>
      <c r="G122" s="279"/>
    </row>
    <row r="123" spans="1:7" ht="15.75" x14ac:dyDescent="0.3">
      <c r="A123" s="556"/>
      <c r="B123" s="556"/>
      <c r="C123" s="556"/>
      <c r="D123" s="556"/>
      <c r="E123" s="556"/>
      <c r="F123" s="556"/>
      <c r="G123" s="279"/>
    </row>
    <row r="124" spans="1:7" ht="15.75" x14ac:dyDescent="0.3">
      <c r="A124" s="557"/>
      <c r="B124" s="557"/>
      <c r="C124" s="554"/>
      <c r="D124" s="554"/>
      <c r="E124" s="554"/>
      <c r="F124" s="372"/>
      <c r="G124" s="279"/>
    </row>
    <row r="125" spans="1:7" ht="15.75" x14ac:dyDescent="0.3">
      <c r="A125" s="557"/>
      <c r="B125" s="557"/>
      <c r="C125" s="372"/>
      <c r="D125" s="372"/>
      <c r="E125" s="372"/>
      <c r="F125" s="372"/>
      <c r="G125" s="279"/>
    </row>
    <row r="126" spans="1:7" x14ac:dyDescent="0.2">
      <c r="A126" s="342"/>
      <c r="B126" s="320"/>
      <c r="C126" s="319"/>
      <c r="D126" s="319"/>
      <c r="E126" s="319"/>
      <c r="F126" s="319"/>
      <c r="G126" s="319"/>
    </row>
    <row r="127" spans="1:7" x14ac:dyDescent="0.2">
      <c r="A127" s="344"/>
      <c r="B127" s="320"/>
      <c r="C127" s="319"/>
      <c r="D127" s="319"/>
      <c r="E127" s="319"/>
      <c r="F127" s="319"/>
      <c r="G127" s="279"/>
    </row>
    <row r="128" spans="1:7" x14ac:dyDescent="0.2">
      <c r="A128" s="344"/>
      <c r="B128" s="320"/>
      <c r="C128" s="319"/>
      <c r="D128" s="319"/>
      <c r="E128" s="319"/>
      <c r="F128" s="319"/>
      <c r="G128" s="279"/>
    </row>
    <row r="129" spans="1:7" x14ac:dyDescent="0.2">
      <c r="A129" s="344"/>
      <c r="B129" s="320"/>
      <c r="C129" s="319"/>
      <c r="D129" s="319"/>
      <c r="E129" s="319"/>
      <c r="F129" s="319"/>
      <c r="G129" s="279"/>
    </row>
    <row r="130" spans="1:7" x14ac:dyDescent="0.2">
      <c r="A130" s="344"/>
      <c r="B130" s="320"/>
      <c r="C130" s="319"/>
      <c r="D130" s="319"/>
      <c r="E130" s="319"/>
      <c r="F130" s="319"/>
      <c r="G130" s="279"/>
    </row>
    <row r="131" spans="1:7" x14ac:dyDescent="0.2">
      <c r="A131" s="344"/>
      <c r="B131" s="320"/>
      <c r="C131" s="319"/>
      <c r="D131" s="319"/>
      <c r="E131" s="319"/>
      <c r="F131" s="319"/>
      <c r="G131" s="279"/>
    </row>
    <row r="132" spans="1:7" x14ac:dyDescent="0.2">
      <c r="A132" s="344"/>
      <c r="B132" s="320"/>
      <c r="C132" s="319"/>
      <c r="D132" s="319"/>
      <c r="E132" s="319"/>
      <c r="F132" s="319"/>
      <c r="G132" s="279"/>
    </row>
    <row r="133" spans="1:7" x14ac:dyDescent="0.2">
      <c r="A133" s="344"/>
      <c r="B133" s="320"/>
      <c r="C133" s="319"/>
      <c r="D133" s="319"/>
      <c r="E133" s="319"/>
      <c r="F133" s="319"/>
      <c r="G133" s="279"/>
    </row>
    <row r="134" spans="1:7" x14ac:dyDescent="0.2">
      <c r="A134" s="344"/>
      <c r="B134" s="320"/>
      <c r="C134" s="319"/>
      <c r="D134" s="319"/>
      <c r="E134" s="319"/>
      <c r="F134" s="319"/>
      <c r="G134" s="279"/>
    </row>
    <row r="135" spans="1:7" x14ac:dyDescent="0.2">
      <c r="A135" s="344"/>
      <c r="B135" s="320"/>
      <c r="C135" s="319"/>
      <c r="D135" s="319"/>
      <c r="E135" s="319"/>
      <c r="F135" s="319"/>
      <c r="G135" s="279"/>
    </row>
    <row r="136" spans="1:7" x14ac:dyDescent="0.2">
      <c r="A136" s="344"/>
      <c r="B136" s="320"/>
      <c r="C136" s="319"/>
      <c r="D136" s="319"/>
      <c r="E136" s="319"/>
      <c r="F136" s="319"/>
      <c r="G136" s="279"/>
    </row>
    <row r="137" spans="1:7" x14ac:dyDescent="0.2">
      <c r="A137" s="344"/>
      <c r="B137" s="320"/>
      <c r="C137" s="319"/>
      <c r="D137" s="319"/>
      <c r="E137" s="319"/>
      <c r="F137" s="319"/>
      <c r="G137" s="279"/>
    </row>
    <row r="138" spans="1:7" x14ac:dyDescent="0.2">
      <c r="A138" s="344"/>
      <c r="B138" s="320"/>
      <c r="C138" s="319"/>
      <c r="D138" s="319"/>
      <c r="E138" s="319"/>
      <c r="F138" s="319"/>
      <c r="G138" s="279"/>
    </row>
    <row r="139" spans="1:7" x14ac:dyDescent="0.2">
      <c r="A139" s="344"/>
      <c r="B139" s="320"/>
      <c r="C139" s="319"/>
      <c r="D139" s="319"/>
      <c r="E139" s="319"/>
      <c r="F139" s="319"/>
      <c r="G139" s="279"/>
    </row>
    <row r="140" spans="1:7" x14ac:dyDescent="0.2">
      <c r="A140" s="344"/>
      <c r="B140" s="320"/>
      <c r="C140" s="319"/>
      <c r="D140" s="319"/>
      <c r="E140" s="319"/>
      <c r="F140" s="319"/>
      <c r="G140" s="279"/>
    </row>
    <row r="141" spans="1:7" x14ac:dyDescent="0.2">
      <c r="A141" s="344"/>
      <c r="B141" s="320"/>
      <c r="C141" s="319"/>
      <c r="D141" s="319"/>
      <c r="E141" s="319"/>
      <c r="F141" s="319"/>
      <c r="G141" s="279"/>
    </row>
    <row r="142" spans="1:7" x14ac:dyDescent="0.2">
      <c r="A142" s="344"/>
      <c r="B142" s="320"/>
      <c r="C142" s="319"/>
      <c r="D142" s="319"/>
      <c r="E142" s="319"/>
      <c r="F142" s="319"/>
      <c r="G142" s="279"/>
    </row>
    <row r="143" spans="1:7" x14ac:dyDescent="0.2">
      <c r="A143" s="344"/>
      <c r="B143" s="320"/>
      <c r="C143" s="319"/>
      <c r="D143" s="319"/>
      <c r="E143" s="319"/>
      <c r="F143" s="319"/>
      <c r="G143" s="279"/>
    </row>
    <row r="144" spans="1:7" x14ac:dyDescent="0.2">
      <c r="A144" s="344"/>
      <c r="B144" s="320"/>
      <c r="C144" s="319"/>
      <c r="D144" s="319"/>
      <c r="E144" s="319"/>
      <c r="F144" s="319"/>
      <c r="G144" s="279"/>
    </row>
    <row r="145" spans="1:7" x14ac:dyDescent="0.2">
      <c r="A145" s="344"/>
      <c r="B145" s="320"/>
      <c r="C145" s="319"/>
      <c r="D145" s="319"/>
      <c r="E145" s="319"/>
      <c r="F145" s="319"/>
      <c r="G145" s="279"/>
    </row>
    <row r="146" spans="1:7" x14ac:dyDescent="0.2">
      <c r="A146" s="344"/>
      <c r="B146" s="320"/>
      <c r="C146" s="319"/>
      <c r="D146" s="319"/>
      <c r="E146" s="319"/>
      <c r="F146" s="319"/>
      <c r="G146" s="279"/>
    </row>
    <row r="147" spans="1:7" x14ac:dyDescent="0.2">
      <c r="A147" s="344"/>
      <c r="B147" s="320"/>
      <c r="C147" s="319"/>
      <c r="D147" s="319"/>
      <c r="E147" s="319"/>
      <c r="F147" s="319"/>
      <c r="G147" s="279"/>
    </row>
    <row r="148" spans="1:7" x14ac:dyDescent="0.2">
      <c r="A148" s="344"/>
      <c r="B148" s="320"/>
      <c r="C148" s="319"/>
      <c r="D148" s="319"/>
      <c r="E148" s="319"/>
      <c r="F148" s="319"/>
      <c r="G148" s="279"/>
    </row>
    <row r="149" spans="1:7" x14ac:dyDescent="0.2">
      <c r="A149" s="344"/>
      <c r="B149" s="320"/>
      <c r="C149" s="319"/>
      <c r="D149" s="319"/>
      <c r="E149" s="319"/>
      <c r="F149" s="319"/>
      <c r="G149" s="279"/>
    </row>
    <row r="150" spans="1:7" x14ac:dyDescent="0.2">
      <c r="A150" s="344"/>
      <c r="B150" s="320"/>
      <c r="C150" s="319"/>
      <c r="D150" s="319"/>
      <c r="E150" s="319"/>
      <c r="F150" s="319"/>
      <c r="G150" s="279"/>
    </row>
    <row r="151" spans="1:7" x14ac:dyDescent="0.2">
      <c r="A151" s="344"/>
      <c r="B151" s="320"/>
      <c r="C151" s="319"/>
      <c r="D151" s="319"/>
      <c r="E151" s="319"/>
      <c r="F151" s="319"/>
      <c r="G151" s="279"/>
    </row>
    <row r="152" spans="1:7" x14ac:dyDescent="0.2">
      <c r="A152" s="344"/>
      <c r="B152" s="320"/>
      <c r="C152" s="319"/>
      <c r="D152" s="319"/>
      <c r="E152" s="319"/>
      <c r="F152" s="319"/>
      <c r="G152" s="319"/>
    </row>
    <row r="153" spans="1:7" x14ac:dyDescent="0.2">
      <c r="A153" s="344"/>
      <c r="B153" s="320"/>
      <c r="C153" s="319"/>
      <c r="D153" s="319"/>
      <c r="E153" s="319"/>
      <c r="F153" s="319"/>
      <c r="G153" s="279"/>
    </row>
    <row r="154" spans="1:7" x14ac:dyDescent="0.2">
      <c r="A154" s="344"/>
      <c r="B154" s="320"/>
      <c r="C154" s="319"/>
      <c r="D154" s="319"/>
      <c r="E154" s="319"/>
      <c r="F154" s="319"/>
      <c r="G154" s="279"/>
    </row>
    <row r="155" spans="1:7" x14ac:dyDescent="0.2">
      <c r="A155" s="344"/>
      <c r="B155" s="320"/>
      <c r="C155" s="319"/>
      <c r="D155" s="319"/>
      <c r="E155" s="319"/>
      <c r="F155" s="319"/>
      <c r="G155" s="279"/>
    </row>
    <row r="156" spans="1:7" x14ac:dyDescent="0.2">
      <c r="A156" s="344"/>
      <c r="B156" s="320"/>
      <c r="C156" s="319"/>
      <c r="D156" s="319"/>
      <c r="E156" s="319"/>
      <c r="F156" s="319"/>
      <c r="G156" s="279"/>
    </row>
    <row r="157" spans="1:7" x14ac:dyDescent="0.2">
      <c r="A157" s="344"/>
      <c r="B157" s="320"/>
      <c r="C157" s="319"/>
      <c r="D157" s="319"/>
      <c r="E157" s="319"/>
      <c r="F157" s="319"/>
      <c r="G157" s="279"/>
    </row>
    <row r="158" spans="1:7" x14ac:dyDescent="0.2">
      <c r="A158" s="344"/>
      <c r="B158" s="320"/>
      <c r="C158" s="319"/>
      <c r="D158" s="319"/>
      <c r="E158" s="319"/>
      <c r="F158" s="319"/>
      <c r="G158" s="279"/>
    </row>
    <row r="159" spans="1:7" x14ac:dyDescent="0.2">
      <c r="A159" s="344"/>
      <c r="B159" s="320"/>
      <c r="C159" s="319"/>
      <c r="D159" s="319"/>
      <c r="E159" s="319"/>
      <c r="F159" s="319"/>
      <c r="G159" s="279"/>
    </row>
    <row r="160" spans="1:7" x14ac:dyDescent="0.2">
      <c r="A160" s="344"/>
      <c r="B160" s="320"/>
      <c r="C160" s="319"/>
      <c r="D160" s="319"/>
      <c r="E160" s="319"/>
      <c r="F160" s="319"/>
      <c r="G160" s="279"/>
    </row>
    <row r="161" spans="1:7" x14ac:dyDescent="0.2">
      <c r="A161" s="344"/>
      <c r="B161" s="320"/>
      <c r="C161" s="319"/>
      <c r="D161" s="319"/>
      <c r="E161" s="319"/>
      <c r="F161" s="319"/>
      <c r="G161" s="279"/>
    </row>
    <row r="162" spans="1:7" x14ac:dyDescent="0.2">
      <c r="A162" s="344"/>
      <c r="B162" s="320"/>
      <c r="C162" s="319"/>
      <c r="D162" s="319"/>
      <c r="E162" s="319"/>
      <c r="F162" s="319"/>
      <c r="G162" s="279"/>
    </row>
    <row r="163" spans="1:7" x14ac:dyDescent="0.2">
      <c r="A163" s="344"/>
      <c r="B163" s="320"/>
      <c r="C163" s="319"/>
      <c r="D163" s="319"/>
      <c r="E163" s="319"/>
      <c r="F163" s="319"/>
      <c r="G163" s="279"/>
    </row>
    <row r="164" spans="1:7" x14ac:dyDescent="0.2">
      <c r="A164" s="344"/>
      <c r="B164" s="320"/>
      <c r="C164" s="319"/>
      <c r="D164" s="319"/>
      <c r="E164" s="319"/>
      <c r="F164" s="319"/>
      <c r="G164" s="279"/>
    </row>
    <row r="165" spans="1:7" x14ac:dyDescent="0.2">
      <c r="A165" s="344"/>
      <c r="B165" s="320"/>
      <c r="C165" s="319"/>
      <c r="D165" s="319"/>
      <c r="E165" s="319"/>
      <c r="F165" s="319"/>
      <c r="G165" s="279"/>
    </row>
    <row r="166" spans="1:7" x14ac:dyDescent="0.2">
      <c r="A166" s="344"/>
      <c r="B166" s="320"/>
      <c r="C166" s="319"/>
      <c r="D166" s="319"/>
      <c r="E166" s="319"/>
      <c r="F166" s="319"/>
      <c r="G166" s="279"/>
    </row>
    <row r="167" spans="1:7" x14ac:dyDescent="0.2">
      <c r="A167" s="344"/>
      <c r="B167" s="320"/>
      <c r="C167" s="319"/>
      <c r="D167" s="319"/>
      <c r="E167" s="319"/>
      <c r="F167" s="319"/>
      <c r="G167" s="279"/>
    </row>
    <row r="168" spans="1:7" x14ac:dyDescent="0.2">
      <c r="A168" s="344"/>
      <c r="B168" s="320"/>
      <c r="C168" s="319"/>
      <c r="D168" s="319"/>
      <c r="E168" s="319"/>
      <c r="F168" s="319"/>
      <c r="G168" s="279"/>
    </row>
    <row r="169" spans="1:7" x14ac:dyDescent="0.2">
      <c r="A169" s="344"/>
      <c r="B169" s="320"/>
      <c r="C169" s="319"/>
      <c r="D169" s="319"/>
      <c r="E169" s="319"/>
      <c r="F169" s="319"/>
      <c r="G169" s="279"/>
    </row>
    <row r="170" spans="1:7" x14ac:dyDescent="0.2">
      <c r="A170" s="344"/>
      <c r="B170" s="320"/>
      <c r="C170" s="319"/>
      <c r="D170" s="319"/>
      <c r="E170" s="319"/>
      <c r="F170" s="319"/>
      <c r="G170" s="279"/>
    </row>
    <row r="171" spans="1:7" x14ac:dyDescent="0.2">
      <c r="A171" s="344"/>
      <c r="B171" s="320"/>
      <c r="C171" s="319"/>
      <c r="D171" s="319"/>
      <c r="E171" s="319"/>
      <c r="F171" s="319"/>
      <c r="G171" s="279"/>
    </row>
    <row r="172" spans="1:7" x14ac:dyDescent="0.2">
      <c r="A172" s="344"/>
      <c r="B172" s="320"/>
      <c r="C172" s="319"/>
      <c r="D172" s="319"/>
      <c r="E172" s="319"/>
      <c r="F172" s="319"/>
      <c r="G172" s="279"/>
    </row>
    <row r="173" spans="1:7" x14ac:dyDescent="0.2">
      <c r="A173" s="344"/>
      <c r="B173" s="320"/>
      <c r="C173" s="319"/>
      <c r="D173" s="319"/>
      <c r="E173" s="319"/>
      <c r="F173" s="319"/>
      <c r="G173" s="279"/>
    </row>
    <row r="174" spans="1:7" x14ac:dyDescent="0.2">
      <c r="A174" s="344"/>
      <c r="B174" s="320"/>
      <c r="C174" s="319"/>
      <c r="D174" s="319"/>
      <c r="E174" s="319"/>
      <c r="F174" s="319"/>
      <c r="G174" s="279"/>
    </row>
    <row r="175" spans="1:7" x14ac:dyDescent="0.2">
      <c r="A175" s="344"/>
      <c r="B175" s="320"/>
      <c r="C175" s="319"/>
      <c r="D175" s="319"/>
      <c r="E175" s="319"/>
      <c r="F175" s="319"/>
      <c r="G175" s="279"/>
    </row>
    <row r="176" spans="1:7" x14ac:dyDescent="0.2">
      <c r="A176" s="344"/>
      <c r="B176" s="344"/>
      <c r="C176" s="344"/>
      <c r="D176" s="344"/>
      <c r="E176" s="344"/>
      <c r="F176" s="344"/>
      <c r="G176" s="279"/>
    </row>
    <row r="177" spans="1:7" x14ac:dyDescent="0.2">
      <c r="A177" s="344"/>
      <c r="B177" s="344"/>
      <c r="C177" s="344"/>
      <c r="D177" s="344"/>
      <c r="E177" s="344"/>
      <c r="F177" s="344"/>
      <c r="G177" s="279"/>
    </row>
    <row r="178" spans="1:7" ht="15.75" x14ac:dyDescent="0.3">
      <c r="A178" s="554"/>
      <c r="B178" s="554"/>
      <c r="C178" s="554"/>
      <c r="D178" s="554"/>
      <c r="E178" s="554"/>
      <c r="F178" s="554"/>
      <c r="G178" s="279"/>
    </row>
    <row r="179" spans="1:7" ht="15.75" x14ac:dyDescent="0.3">
      <c r="A179" s="554"/>
      <c r="B179" s="554"/>
      <c r="C179" s="554"/>
      <c r="D179" s="554"/>
      <c r="E179" s="554"/>
      <c r="F179" s="554"/>
      <c r="G179" s="279"/>
    </row>
    <row r="180" spans="1:7" ht="15.75" x14ac:dyDescent="0.3">
      <c r="A180" s="554"/>
      <c r="B180" s="554"/>
      <c r="C180" s="554"/>
      <c r="D180" s="554"/>
      <c r="E180" s="554"/>
      <c r="F180" s="554"/>
      <c r="G180" s="279"/>
    </row>
    <row r="181" spans="1:7" ht="15.75" x14ac:dyDescent="0.3">
      <c r="A181" s="554"/>
      <c r="B181" s="554"/>
      <c r="C181" s="554"/>
      <c r="D181" s="554"/>
      <c r="E181" s="554"/>
      <c r="F181" s="554"/>
      <c r="G181" s="279"/>
    </row>
    <row r="182" spans="1:7" ht="15.75" x14ac:dyDescent="0.3">
      <c r="A182" s="556"/>
      <c r="B182" s="556"/>
      <c r="C182" s="556"/>
      <c r="D182" s="556"/>
      <c r="E182" s="556"/>
      <c r="F182" s="556"/>
      <c r="G182" s="279"/>
    </row>
    <row r="183" spans="1:7" ht="15.75" x14ac:dyDescent="0.3">
      <c r="A183" s="557"/>
      <c r="B183" s="557"/>
      <c r="C183" s="554"/>
      <c r="D183" s="554"/>
      <c r="E183" s="554"/>
      <c r="F183" s="372"/>
      <c r="G183" s="279"/>
    </row>
    <row r="184" spans="1:7" ht="15.75" x14ac:dyDescent="0.3">
      <c r="A184" s="557"/>
      <c r="B184" s="557"/>
      <c r="C184" s="372"/>
      <c r="D184" s="372"/>
      <c r="E184" s="372"/>
      <c r="F184" s="372"/>
      <c r="G184" s="279"/>
    </row>
    <row r="185" spans="1:7" x14ac:dyDescent="0.2">
      <c r="A185" s="342"/>
      <c r="B185" s="320"/>
      <c r="C185" s="319"/>
      <c r="D185" s="319"/>
      <c r="E185" s="319"/>
      <c r="F185" s="319"/>
      <c r="G185" s="279"/>
    </row>
    <row r="186" spans="1:7" x14ac:dyDescent="0.2">
      <c r="A186" s="344"/>
      <c r="B186" s="320"/>
      <c r="C186" s="319"/>
      <c r="D186" s="319"/>
      <c r="E186" s="319"/>
      <c r="F186" s="319"/>
      <c r="G186" s="279"/>
    </row>
    <row r="187" spans="1:7" x14ac:dyDescent="0.2">
      <c r="A187" s="344"/>
      <c r="B187" s="320"/>
      <c r="C187" s="319"/>
      <c r="D187" s="319"/>
      <c r="E187" s="319"/>
      <c r="F187" s="319"/>
      <c r="G187" s="279"/>
    </row>
    <row r="188" spans="1:7" x14ac:dyDescent="0.2">
      <c r="A188" s="344"/>
      <c r="B188" s="320"/>
      <c r="C188" s="319"/>
      <c r="D188" s="319"/>
      <c r="E188" s="319"/>
      <c r="F188" s="319"/>
      <c r="G188" s="279"/>
    </row>
    <row r="189" spans="1:7" x14ac:dyDescent="0.2">
      <c r="A189" s="344"/>
      <c r="B189" s="320"/>
      <c r="C189" s="319"/>
      <c r="D189" s="319"/>
      <c r="E189" s="319"/>
      <c r="F189" s="319"/>
      <c r="G189" s="279"/>
    </row>
    <row r="190" spans="1:7" x14ac:dyDescent="0.2">
      <c r="A190" s="344"/>
      <c r="B190" s="320"/>
      <c r="C190" s="319"/>
      <c r="D190" s="319"/>
      <c r="E190" s="319"/>
      <c r="F190" s="319"/>
      <c r="G190" s="279"/>
    </row>
    <row r="191" spans="1:7" x14ac:dyDescent="0.2">
      <c r="A191" s="344"/>
      <c r="B191" s="320"/>
      <c r="C191" s="319"/>
      <c r="D191" s="319"/>
      <c r="E191" s="319"/>
      <c r="F191" s="319"/>
      <c r="G191" s="279"/>
    </row>
    <row r="192" spans="1:7" x14ac:dyDescent="0.2">
      <c r="A192" s="344"/>
      <c r="B192" s="320"/>
      <c r="C192" s="319"/>
      <c r="D192" s="319"/>
      <c r="E192" s="319"/>
      <c r="F192" s="319"/>
      <c r="G192" s="279"/>
    </row>
    <row r="193" spans="1:7" x14ac:dyDescent="0.2">
      <c r="A193" s="344"/>
      <c r="B193" s="320"/>
      <c r="C193" s="319"/>
      <c r="D193" s="319"/>
      <c r="E193" s="319"/>
      <c r="F193" s="319"/>
      <c r="G193" s="279"/>
    </row>
    <row r="194" spans="1:7" x14ac:dyDescent="0.2">
      <c r="A194" s="344"/>
      <c r="B194" s="320"/>
      <c r="C194" s="319"/>
      <c r="D194" s="319"/>
      <c r="E194" s="319"/>
      <c r="F194" s="319"/>
      <c r="G194" s="279"/>
    </row>
    <row r="195" spans="1:7" x14ac:dyDescent="0.2">
      <c r="A195" s="344"/>
      <c r="B195" s="320"/>
      <c r="C195" s="319"/>
      <c r="D195" s="319"/>
      <c r="E195" s="319"/>
      <c r="F195" s="319"/>
      <c r="G195" s="279"/>
    </row>
    <row r="196" spans="1:7" x14ac:dyDescent="0.2">
      <c r="A196" s="344"/>
      <c r="B196" s="320"/>
      <c r="C196" s="319"/>
      <c r="D196" s="319"/>
      <c r="E196" s="319"/>
      <c r="F196" s="319"/>
      <c r="G196" s="279"/>
    </row>
    <row r="197" spans="1:7" x14ac:dyDescent="0.2">
      <c r="A197" s="344"/>
      <c r="B197" s="320"/>
      <c r="C197" s="319"/>
      <c r="D197" s="319"/>
      <c r="E197" s="319"/>
      <c r="F197" s="319"/>
      <c r="G197" s="279"/>
    </row>
    <row r="198" spans="1:7" x14ac:dyDescent="0.2">
      <c r="A198" s="344"/>
      <c r="B198" s="320"/>
      <c r="C198" s="319"/>
      <c r="D198" s="319"/>
      <c r="E198" s="319"/>
      <c r="F198" s="319"/>
      <c r="G198" s="279"/>
    </row>
    <row r="199" spans="1:7" x14ac:dyDescent="0.2">
      <c r="A199" s="344"/>
      <c r="B199" s="320"/>
      <c r="C199" s="319"/>
      <c r="D199" s="319"/>
      <c r="E199" s="319"/>
      <c r="F199" s="319"/>
      <c r="G199" s="279"/>
    </row>
    <row r="200" spans="1:7" x14ac:dyDescent="0.2">
      <c r="A200" s="344"/>
      <c r="B200" s="320"/>
      <c r="C200" s="319"/>
      <c r="D200" s="319"/>
      <c r="E200" s="319"/>
      <c r="F200" s="319"/>
      <c r="G200" s="279"/>
    </row>
    <row r="201" spans="1:7" x14ac:dyDescent="0.2">
      <c r="A201" s="344"/>
      <c r="B201" s="320"/>
      <c r="C201" s="319"/>
      <c r="D201" s="319"/>
      <c r="E201" s="319"/>
      <c r="F201" s="319"/>
      <c r="G201" s="279"/>
    </row>
    <row r="202" spans="1:7" x14ac:dyDescent="0.2">
      <c r="A202" s="344"/>
      <c r="B202" s="279"/>
      <c r="C202" s="373"/>
      <c r="D202" s="373"/>
      <c r="E202" s="319"/>
      <c r="F202" s="373"/>
      <c r="G202" s="279"/>
    </row>
    <row r="203" spans="1:7" x14ac:dyDescent="0.2">
      <c r="A203" s="344"/>
      <c r="B203" s="320"/>
      <c r="C203" s="319"/>
      <c r="D203" s="319"/>
      <c r="E203" s="319"/>
      <c r="F203" s="319"/>
      <c r="G203" s="319"/>
    </row>
    <row r="204" spans="1:7" x14ac:dyDescent="0.2">
      <c r="A204" s="344"/>
      <c r="B204" s="320"/>
      <c r="C204" s="319"/>
      <c r="D204" s="319"/>
      <c r="E204" s="319"/>
      <c r="F204" s="319"/>
      <c r="G204" s="279"/>
    </row>
    <row r="205" spans="1:7" x14ac:dyDescent="0.2">
      <c r="A205" s="344"/>
      <c r="B205" s="320"/>
      <c r="C205" s="319"/>
      <c r="D205" s="319"/>
      <c r="E205" s="319"/>
      <c r="F205" s="319"/>
      <c r="G205" s="279"/>
    </row>
    <row r="206" spans="1:7" x14ac:dyDescent="0.2">
      <c r="A206" s="344"/>
      <c r="B206" s="320"/>
      <c r="C206" s="319"/>
      <c r="D206" s="319"/>
      <c r="E206" s="319"/>
      <c r="F206" s="319"/>
      <c r="G206" s="279"/>
    </row>
    <row r="207" spans="1:7" x14ac:dyDescent="0.2">
      <c r="A207" s="344"/>
      <c r="B207" s="320"/>
      <c r="C207" s="319"/>
      <c r="D207" s="319"/>
      <c r="E207" s="319"/>
      <c r="F207" s="319"/>
      <c r="G207" s="279"/>
    </row>
    <row r="208" spans="1:7" x14ac:dyDescent="0.2">
      <c r="A208" s="344"/>
      <c r="B208" s="320"/>
      <c r="C208" s="319"/>
      <c r="D208" s="319"/>
      <c r="E208" s="319"/>
      <c r="F208" s="319"/>
      <c r="G208" s="279"/>
    </row>
    <row r="209" spans="1:7" x14ac:dyDescent="0.2">
      <c r="A209" s="344"/>
      <c r="B209" s="320"/>
      <c r="C209" s="319"/>
      <c r="D209" s="319"/>
      <c r="E209" s="319"/>
      <c r="F209" s="319"/>
      <c r="G209" s="279"/>
    </row>
    <row r="210" spans="1:7" x14ac:dyDescent="0.2">
      <c r="A210" s="344"/>
      <c r="B210" s="320"/>
      <c r="C210" s="319"/>
      <c r="D210" s="319"/>
      <c r="E210" s="319"/>
      <c r="F210" s="319"/>
      <c r="G210" s="279"/>
    </row>
    <row r="211" spans="1:7" x14ac:dyDescent="0.2">
      <c r="A211" s="344"/>
      <c r="B211" s="320"/>
      <c r="C211" s="319"/>
      <c r="D211" s="319"/>
      <c r="E211" s="319"/>
      <c r="F211" s="319"/>
      <c r="G211" s="279"/>
    </row>
    <row r="212" spans="1:7" x14ac:dyDescent="0.2">
      <c r="A212" s="344"/>
      <c r="B212" s="320"/>
      <c r="C212" s="319"/>
      <c r="D212" s="319"/>
      <c r="E212" s="319"/>
      <c r="F212" s="319"/>
      <c r="G212" s="279"/>
    </row>
    <row r="213" spans="1:7" x14ac:dyDescent="0.2">
      <c r="A213" s="344"/>
      <c r="B213" s="320"/>
      <c r="C213" s="319"/>
      <c r="D213" s="319"/>
      <c r="E213" s="319"/>
      <c r="F213" s="319"/>
      <c r="G213" s="279"/>
    </row>
    <row r="214" spans="1:7" x14ac:dyDescent="0.2">
      <c r="A214" s="344"/>
      <c r="B214" s="320"/>
      <c r="C214" s="319"/>
      <c r="D214" s="319"/>
      <c r="E214" s="319"/>
      <c r="F214" s="319"/>
      <c r="G214" s="279"/>
    </row>
    <row r="215" spans="1:7" x14ac:dyDescent="0.2">
      <c r="A215" s="344"/>
      <c r="B215" s="320"/>
      <c r="C215" s="319"/>
      <c r="D215" s="319"/>
      <c r="E215" s="319"/>
      <c r="F215" s="319"/>
      <c r="G215" s="279"/>
    </row>
    <row r="216" spans="1:7" x14ac:dyDescent="0.2">
      <c r="A216" s="344"/>
      <c r="B216" s="320"/>
      <c r="C216" s="319"/>
      <c r="D216" s="319"/>
      <c r="E216" s="319"/>
      <c r="F216" s="319"/>
      <c r="G216" s="279"/>
    </row>
    <row r="217" spans="1:7" x14ac:dyDescent="0.2">
      <c r="A217" s="344"/>
      <c r="B217" s="320"/>
      <c r="C217" s="319"/>
      <c r="D217" s="319"/>
      <c r="E217" s="319"/>
      <c r="F217" s="319"/>
      <c r="G217" s="279"/>
    </row>
    <row r="218" spans="1:7" x14ac:dyDescent="0.2">
      <c r="A218" s="344"/>
      <c r="B218" s="320"/>
      <c r="C218" s="319"/>
      <c r="D218" s="319"/>
      <c r="E218" s="319"/>
      <c r="F218" s="319"/>
      <c r="G218" s="279"/>
    </row>
    <row r="219" spans="1:7" x14ac:dyDescent="0.2">
      <c r="A219" s="344"/>
      <c r="B219" s="320"/>
      <c r="C219" s="319"/>
      <c r="D219" s="319"/>
      <c r="E219" s="319"/>
      <c r="F219" s="319"/>
      <c r="G219" s="279"/>
    </row>
    <row r="220" spans="1:7" x14ac:dyDescent="0.2">
      <c r="A220" s="344"/>
      <c r="B220" s="320"/>
      <c r="C220" s="319"/>
      <c r="D220" s="319"/>
      <c r="E220" s="319"/>
      <c r="F220" s="319"/>
      <c r="G220" s="279"/>
    </row>
    <row r="221" spans="1:7" x14ac:dyDescent="0.2">
      <c r="A221" s="344"/>
      <c r="B221" s="320"/>
      <c r="C221" s="319"/>
      <c r="D221" s="319"/>
      <c r="E221" s="319"/>
      <c r="F221" s="319"/>
      <c r="G221" s="279"/>
    </row>
    <row r="222" spans="1:7" x14ac:dyDescent="0.2">
      <c r="A222" s="344"/>
      <c r="B222" s="320"/>
      <c r="C222" s="319"/>
      <c r="D222" s="319"/>
      <c r="E222" s="319"/>
      <c r="F222" s="319"/>
      <c r="G222" s="279"/>
    </row>
    <row r="223" spans="1:7" x14ac:dyDescent="0.2">
      <c r="A223" s="344"/>
      <c r="B223" s="320"/>
      <c r="C223" s="319"/>
      <c r="D223" s="319"/>
      <c r="E223" s="319"/>
      <c r="F223" s="319"/>
      <c r="G223" s="279"/>
    </row>
    <row r="224" spans="1:7" x14ac:dyDescent="0.2">
      <c r="A224" s="344"/>
      <c r="B224" s="320"/>
      <c r="C224" s="319"/>
      <c r="D224" s="319"/>
      <c r="E224" s="319"/>
      <c r="F224" s="319"/>
      <c r="G224" s="279"/>
    </row>
    <row r="225" spans="1:7" x14ac:dyDescent="0.2">
      <c r="A225" s="344"/>
      <c r="B225" s="320"/>
      <c r="C225" s="319"/>
      <c r="D225" s="319"/>
      <c r="E225" s="319"/>
      <c r="F225" s="319"/>
      <c r="G225" s="279"/>
    </row>
    <row r="226" spans="1:7" x14ac:dyDescent="0.2">
      <c r="A226" s="344"/>
      <c r="B226" s="320"/>
      <c r="C226" s="319"/>
      <c r="D226" s="319"/>
      <c r="E226" s="319"/>
      <c r="F226" s="319"/>
      <c r="G226" s="279"/>
    </row>
    <row r="227" spans="1:7" x14ac:dyDescent="0.2">
      <c r="A227" s="344"/>
      <c r="B227" s="320"/>
      <c r="C227" s="319"/>
      <c r="D227" s="319"/>
      <c r="E227" s="319"/>
      <c r="F227" s="319"/>
      <c r="G227" s="279"/>
    </row>
    <row r="228" spans="1:7" x14ac:dyDescent="0.2">
      <c r="A228" s="344"/>
      <c r="B228" s="320"/>
      <c r="C228" s="319"/>
      <c r="D228" s="319"/>
      <c r="E228" s="319"/>
      <c r="F228" s="319"/>
      <c r="G228" s="279"/>
    </row>
    <row r="229" spans="1:7" x14ac:dyDescent="0.2">
      <c r="A229" s="344"/>
      <c r="B229" s="320"/>
      <c r="C229" s="319"/>
      <c r="D229" s="319"/>
      <c r="E229" s="319"/>
      <c r="F229" s="319"/>
      <c r="G229" s="279"/>
    </row>
    <row r="230" spans="1:7" x14ac:dyDescent="0.2">
      <c r="A230" s="344"/>
      <c r="B230" s="320"/>
      <c r="C230" s="319"/>
      <c r="D230" s="319"/>
      <c r="E230" s="319"/>
      <c r="F230" s="319"/>
      <c r="G230" s="279"/>
    </row>
    <row r="231" spans="1:7" x14ac:dyDescent="0.2">
      <c r="A231" s="344"/>
      <c r="B231" s="320"/>
      <c r="C231" s="319"/>
      <c r="D231" s="319"/>
      <c r="E231" s="319"/>
      <c r="F231" s="319"/>
      <c r="G231" s="279"/>
    </row>
    <row r="232" spans="1:7" x14ac:dyDescent="0.2">
      <c r="A232" s="344"/>
      <c r="B232" s="320"/>
      <c r="C232" s="319"/>
      <c r="D232" s="319"/>
      <c r="E232" s="319"/>
      <c r="F232" s="319"/>
      <c r="G232" s="279"/>
    </row>
    <row r="233" spans="1:7" x14ac:dyDescent="0.2">
      <c r="A233" s="344"/>
      <c r="B233" s="320"/>
      <c r="C233" s="319"/>
      <c r="D233" s="319"/>
      <c r="E233" s="319"/>
      <c r="F233" s="319"/>
      <c r="G233" s="279"/>
    </row>
    <row r="234" spans="1:7" x14ac:dyDescent="0.2">
      <c r="A234" s="344"/>
      <c r="B234" s="320"/>
      <c r="C234" s="319"/>
      <c r="D234" s="319"/>
      <c r="E234" s="319"/>
      <c r="F234" s="319"/>
      <c r="G234" s="279"/>
    </row>
    <row r="235" spans="1:7" x14ac:dyDescent="0.2">
      <c r="A235" s="344"/>
      <c r="B235" s="344"/>
      <c r="C235" s="344"/>
      <c r="D235" s="344"/>
      <c r="E235" s="344"/>
      <c r="F235" s="344"/>
      <c r="G235" s="279"/>
    </row>
    <row r="236" spans="1:7" x14ac:dyDescent="0.2">
      <c r="A236" s="344"/>
      <c r="B236" s="344"/>
      <c r="C236" s="344"/>
      <c r="D236" s="344"/>
      <c r="E236" s="344"/>
      <c r="F236" s="344"/>
      <c r="G236" s="279"/>
    </row>
    <row r="237" spans="1:7" ht="15.75" x14ac:dyDescent="0.3">
      <c r="A237" s="554"/>
      <c r="B237" s="554"/>
      <c r="C237" s="554"/>
      <c r="D237" s="554"/>
      <c r="E237" s="554"/>
      <c r="F237" s="554"/>
      <c r="G237" s="279"/>
    </row>
    <row r="238" spans="1:7" ht="15.75" x14ac:dyDescent="0.3">
      <c r="A238" s="554"/>
      <c r="B238" s="554"/>
      <c r="C238" s="554"/>
      <c r="D238" s="554"/>
      <c r="E238" s="554"/>
      <c r="F238" s="554"/>
      <c r="G238" s="279"/>
    </row>
    <row r="239" spans="1:7" ht="15.75" x14ac:dyDescent="0.3">
      <c r="A239" s="554"/>
      <c r="B239" s="554"/>
      <c r="C239" s="554"/>
      <c r="D239" s="554"/>
      <c r="E239" s="554"/>
      <c r="F239" s="554"/>
      <c r="G239" s="279"/>
    </row>
    <row r="240" spans="1:7" ht="15.75" x14ac:dyDescent="0.3">
      <c r="A240" s="554"/>
      <c r="B240" s="554"/>
      <c r="C240" s="554"/>
      <c r="D240" s="554"/>
      <c r="E240" s="554"/>
      <c r="F240" s="554"/>
      <c r="G240" s="279"/>
    </row>
    <row r="241" spans="1:7" ht="15.75" x14ac:dyDescent="0.3">
      <c r="A241" s="556"/>
      <c r="B241" s="556"/>
      <c r="C241" s="556"/>
      <c r="D241" s="556"/>
      <c r="E241" s="556"/>
      <c r="F241" s="556"/>
      <c r="G241" s="279"/>
    </row>
    <row r="242" spans="1:7" ht="15.75" x14ac:dyDescent="0.3">
      <c r="A242" s="557"/>
      <c r="B242" s="557"/>
      <c r="C242" s="554"/>
      <c r="D242" s="554"/>
      <c r="E242" s="554"/>
      <c r="F242" s="372"/>
      <c r="G242" s="279"/>
    </row>
    <row r="243" spans="1:7" ht="15.75" x14ac:dyDescent="0.3">
      <c r="A243" s="557"/>
      <c r="B243" s="557"/>
      <c r="C243" s="372"/>
      <c r="D243" s="372"/>
      <c r="E243" s="372"/>
      <c r="F243" s="372"/>
      <c r="G243" s="279"/>
    </row>
    <row r="244" spans="1:7" x14ac:dyDescent="0.2">
      <c r="A244" s="342"/>
      <c r="B244" s="320"/>
      <c r="C244" s="319"/>
      <c r="D244" s="319"/>
      <c r="E244" s="319"/>
      <c r="F244" s="319"/>
      <c r="G244" s="279"/>
    </row>
    <row r="245" spans="1:7" x14ac:dyDescent="0.2">
      <c r="A245" s="344"/>
      <c r="B245" s="320"/>
      <c r="C245" s="319"/>
      <c r="D245" s="319"/>
      <c r="E245" s="319"/>
      <c r="F245" s="319"/>
      <c r="G245" s="279"/>
    </row>
    <row r="246" spans="1:7" x14ac:dyDescent="0.2">
      <c r="A246" s="344"/>
      <c r="B246" s="320"/>
      <c r="C246" s="319"/>
      <c r="D246" s="319"/>
      <c r="E246" s="319"/>
      <c r="F246" s="319"/>
      <c r="G246" s="279"/>
    </row>
    <row r="247" spans="1:7" x14ac:dyDescent="0.2">
      <c r="A247" s="344"/>
      <c r="B247" s="320"/>
      <c r="C247" s="319"/>
      <c r="D247" s="319"/>
      <c r="E247" s="319"/>
      <c r="F247" s="319"/>
      <c r="G247" s="279"/>
    </row>
    <row r="248" spans="1:7" x14ac:dyDescent="0.2">
      <c r="A248" s="344"/>
      <c r="B248" s="320"/>
      <c r="C248" s="319"/>
      <c r="D248" s="319"/>
      <c r="E248" s="319"/>
      <c r="F248" s="319"/>
      <c r="G248" s="279"/>
    </row>
    <row r="249" spans="1:7" x14ac:dyDescent="0.2">
      <c r="A249" s="344"/>
      <c r="B249" s="320"/>
      <c r="C249" s="319"/>
      <c r="D249" s="319"/>
      <c r="E249" s="319"/>
      <c r="F249" s="319"/>
      <c r="G249" s="279"/>
    </row>
    <row r="250" spans="1:7" x14ac:dyDescent="0.2">
      <c r="A250" s="344"/>
      <c r="B250" s="320"/>
      <c r="C250" s="319"/>
      <c r="D250" s="319"/>
      <c r="E250" s="319"/>
      <c r="F250" s="319"/>
      <c r="G250" s="279"/>
    </row>
    <row r="251" spans="1:7" x14ac:dyDescent="0.2">
      <c r="A251" s="344"/>
      <c r="B251" s="320"/>
      <c r="C251" s="319"/>
      <c r="D251" s="319"/>
      <c r="E251" s="319"/>
      <c r="F251" s="319"/>
      <c r="G251" s="279"/>
    </row>
    <row r="252" spans="1:7" x14ac:dyDescent="0.2">
      <c r="A252" s="344"/>
      <c r="B252" s="320"/>
      <c r="C252" s="319"/>
      <c r="D252" s="319"/>
      <c r="E252" s="319"/>
      <c r="F252" s="319"/>
      <c r="G252" s="279"/>
    </row>
    <row r="253" spans="1:7" x14ac:dyDescent="0.2">
      <c r="A253" s="344"/>
      <c r="B253" s="320"/>
      <c r="C253" s="319"/>
      <c r="D253" s="319"/>
      <c r="E253" s="319"/>
      <c r="F253" s="319"/>
      <c r="G253" s="279"/>
    </row>
    <row r="254" spans="1:7" x14ac:dyDescent="0.2">
      <c r="A254" s="344"/>
      <c r="B254" s="279"/>
      <c r="C254" s="279"/>
      <c r="D254" s="279"/>
      <c r="E254" s="319"/>
      <c r="F254" s="373"/>
      <c r="G254" s="279"/>
    </row>
    <row r="255" spans="1:7" x14ac:dyDescent="0.2">
      <c r="A255" s="344"/>
      <c r="B255" s="320"/>
      <c r="C255" s="319"/>
      <c r="D255" s="319"/>
      <c r="E255" s="319"/>
      <c r="F255" s="319"/>
      <c r="G255" s="279"/>
    </row>
    <row r="256" spans="1:7" x14ac:dyDescent="0.2">
      <c r="A256" s="344"/>
      <c r="B256" s="320"/>
      <c r="C256" s="319"/>
      <c r="D256" s="319"/>
      <c r="E256" s="319"/>
      <c r="F256" s="319"/>
      <c r="G256" s="279"/>
    </row>
    <row r="257" spans="1:7" x14ac:dyDescent="0.2">
      <c r="A257" s="344"/>
      <c r="B257" s="320"/>
      <c r="C257" s="319"/>
      <c r="D257" s="319"/>
      <c r="E257" s="319"/>
      <c r="F257" s="319"/>
      <c r="G257" s="279"/>
    </row>
    <row r="258" spans="1:7" x14ac:dyDescent="0.2">
      <c r="A258" s="344"/>
      <c r="B258" s="320"/>
      <c r="C258" s="319"/>
      <c r="D258" s="319"/>
      <c r="E258" s="319"/>
      <c r="F258" s="319"/>
      <c r="G258" s="279"/>
    </row>
    <row r="259" spans="1:7" x14ac:dyDescent="0.2">
      <c r="A259" s="344"/>
      <c r="B259" s="279"/>
      <c r="C259" s="279"/>
      <c r="D259" s="279"/>
      <c r="E259" s="279"/>
      <c r="F259" s="373"/>
      <c r="G259" s="279"/>
    </row>
    <row r="260" spans="1:7" x14ac:dyDescent="0.2">
      <c r="A260" s="344"/>
      <c r="B260" s="320"/>
      <c r="C260" s="319"/>
      <c r="D260" s="319"/>
      <c r="E260" s="319"/>
      <c r="F260" s="319"/>
      <c r="G260" s="279"/>
    </row>
    <row r="261" spans="1:7" x14ac:dyDescent="0.2">
      <c r="A261" s="344"/>
      <c r="B261" s="320"/>
      <c r="C261" s="319"/>
      <c r="D261" s="319"/>
      <c r="E261" s="319"/>
      <c r="F261" s="319"/>
      <c r="G261" s="279"/>
    </row>
    <row r="262" spans="1:7" x14ac:dyDescent="0.2">
      <c r="A262" s="344"/>
      <c r="B262" s="320"/>
      <c r="C262" s="319"/>
      <c r="D262" s="319"/>
      <c r="E262" s="319"/>
      <c r="F262" s="319"/>
      <c r="G262" s="279"/>
    </row>
    <row r="263" spans="1:7" x14ac:dyDescent="0.2">
      <c r="A263" s="344"/>
      <c r="B263" s="320"/>
      <c r="C263" s="319"/>
      <c r="D263" s="319"/>
      <c r="E263" s="319"/>
      <c r="F263" s="319"/>
      <c r="G263" s="279"/>
    </row>
    <row r="264" spans="1:7" x14ac:dyDescent="0.2">
      <c r="A264" s="344"/>
      <c r="B264" s="320"/>
      <c r="C264" s="319"/>
      <c r="D264" s="319"/>
      <c r="E264" s="319"/>
      <c r="F264" s="319"/>
      <c r="G264" s="279"/>
    </row>
    <row r="265" spans="1:7" x14ac:dyDescent="0.2">
      <c r="A265" s="344"/>
      <c r="B265" s="320"/>
      <c r="C265" s="319"/>
      <c r="D265" s="319"/>
      <c r="E265" s="319"/>
      <c r="F265" s="319"/>
      <c r="G265" s="279"/>
    </row>
    <row r="266" spans="1:7" x14ac:dyDescent="0.2">
      <c r="A266" s="344"/>
      <c r="B266" s="320"/>
      <c r="C266" s="319"/>
      <c r="D266" s="319"/>
      <c r="E266" s="319"/>
      <c r="F266" s="319"/>
      <c r="G266" s="279"/>
    </row>
    <row r="267" spans="1:7" x14ac:dyDescent="0.2">
      <c r="A267" s="344"/>
      <c r="B267" s="320"/>
      <c r="C267" s="319"/>
      <c r="D267" s="319"/>
      <c r="E267" s="319"/>
      <c r="F267" s="319"/>
      <c r="G267" s="279"/>
    </row>
    <row r="268" spans="1:7" x14ac:dyDescent="0.2">
      <c r="A268" s="344"/>
      <c r="B268" s="320"/>
      <c r="C268" s="319"/>
      <c r="D268" s="319"/>
      <c r="E268" s="319"/>
      <c r="F268" s="319"/>
      <c r="G268" s="279"/>
    </row>
    <row r="269" spans="1:7" x14ac:dyDescent="0.2">
      <c r="A269" s="344"/>
      <c r="B269" s="320"/>
      <c r="C269" s="319"/>
      <c r="D269" s="319"/>
      <c r="E269" s="319"/>
      <c r="F269" s="319"/>
      <c r="G269" s="279"/>
    </row>
    <row r="270" spans="1:7" x14ac:dyDescent="0.2">
      <c r="A270" s="344"/>
      <c r="B270" s="320"/>
      <c r="C270" s="319"/>
      <c r="D270" s="319"/>
      <c r="E270" s="319"/>
      <c r="F270" s="319"/>
      <c r="G270" s="279"/>
    </row>
    <row r="271" spans="1:7" x14ac:dyDescent="0.2">
      <c r="A271" s="344"/>
      <c r="B271" s="320"/>
      <c r="C271" s="319"/>
      <c r="D271" s="319"/>
      <c r="E271" s="319"/>
      <c r="F271" s="319"/>
      <c r="G271" s="279"/>
    </row>
    <row r="272" spans="1:7" x14ac:dyDescent="0.2">
      <c r="A272" s="344"/>
      <c r="B272" s="320"/>
      <c r="C272" s="319"/>
      <c r="D272" s="319"/>
      <c r="E272" s="319"/>
      <c r="F272" s="319"/>
      <c r="G272" s="279"/>
    </row>
    <row r="273" spans="1:7" x14ac:dyDescent="0.2">
      <c r="A273" s="344"/>
      <c r="B273" s="320"/>
      <c r="C273" s="319"/>
      <c r="D273" s="319"/>
      <c r="E273" s="319"/>
      <c r="F273" s="319"/>
      <c r="G273" s="279"/>
    </row>
    <row r="274" spans="1:7" x14ac:dyDescent="0.2">
      <c r="A274" s="344"/>
      <c r="B274" s="320"/>
      <c r="C274" s="319"/>
      <c r="D274" s="319"/>
      <c r="E274" s="319"/>
      <c r="F274" s="319"/>
      <c r="G274" s="279"/>
    </row>
    <row r="275" spans="1:7" x14ac:dyDescent="0.2">
      <c r="A275" s="344"/>
      <c r="B275" s="320"/>
      <c r="C275" s="319"/>
      <c r="D275" s="319"/>
      <c r="E275" s="319"/>
      <c r="F275" s="319"/>
      <c r="G275" s="279"/>
    </row>
    <row r="276" spans="1:7" x14ac:dyDescent="0.2">
      <c r="A276" s="344"/>
      <c r="B276" s="320"/>
      <c r="C276" s="319"/>
      <c r="D276" s="319"/>
      <c r="E276" s="319"/>
      <c r="F276" s="319"/>
      <c r="G276" s="279"/>
    </row>
    <row r="277" spans="1:7" x14ac:dyDescent="0.2">
      <c r="A277" s="344"/>
      <c r="B277" s="320"/>
      <c r="C277" s="319"/>
      <c r="D277" s="319"/>
      <c r="E277" s="319"/>
      <c r="F277" s="319"/>
      <c r="G277" s="279"/>
    </row>
    <row r="278" spans="1:7" x14ac:dyDescent="0.2">
      <c r="A278" s="344"/>
      <c r="B278" s="320"/>
      <c r="C278" s="319"/>
      <c r="D278" s="319"/>
      <c r="E278" s="319"/>
      <c r="F278" s="319"/>
      <c r="G278" s="279"/>
    </row>
    <row r="279" spans="1:7" x14ac:dyDescent="0.2">
      <c r="A279" s="344"/>
      <c r="B279" s="320"/>
      <c r="C279" s="319"/>
      <c r="D279" s="319"/>
      <c r="E279" s="319"/>
      <c r="F279" s="319"/>
      <c r="G279" s="279"/>
    </row>
    <row r="280" spans="1:7" x14ac:dyDescent="0.2">
      <c r="A280" s="344"/>
      <c r="B280" s="320"/>
      <c r="C280" s="319"/>
      <c r="D280" s="319"/>
      <c r="E280" s="319"/>
      <c r="F280" s="319"/>
      <c r="G280" s="279"/>
    </row>
    <row r="281" spans="1:7" x14ac:dyDescent="0.2">
      <c r="A281" s="344"/>
      <c r="B281" s="320"/>
      <c r="C281" s="319"/>
      <c r="D281" s="319"/>
      <c r="E281" s="319"/>
      <c r="F281" s="319"/>
      <c r="G281" s="279"/>
    </row>
    <row r="282" spans="1:7" x14ac:dyDescent="0.2">
      <c r="A282" s="344"/>
      <c r="B282" s="320"/>
      <c r="C282" s="319"/>
      <c r="D282" s="319"/>
      <c r="E282" s="319"/>
      <c r="F282" s="319"/>
      <c r="G282" s="279"/>
    </row>
    <row r="283" spans="1:7" x14ac:dyDescent="0.2">
      <c r="A283" s="344"/>
      <c r="B283" s="320"/>
      <c r="C283" s="319"/>
      <c r="D283" s="319"/>
      <c r="E283" s="319"/>
      <c r="F283" s="319"/>
      <c r="G283" s="279"/>
    </row>
    <row r="284" spans="1:7" x14ac:dyDescent="0.2">
      <c r="A284" s="344"/>
      <c r="B284" s="320"/>
      <c r="C284" s="319"/>
      <c r="D284" s="319"/>
      <c r="E284" s="319"/>
      <c r="F284" s="319"/>
      <c r="G284" s="279"/>
    </row>
    <row r="285" spans="1:7" x14ac:dyDescent="0.2">
      <c r="A285" s="344"/>
      <c r="B285" s="320"/>
      <c r="C285" s="319"/>
      <c r="D285" s="319"/>
      <c r="E285" s="319"/>
      <c r="F285" s="319"/>
      <c r="G285" s="279"/>
    </row>
    <row r="286" spans="1:7" x14ac:dyDescent="0.2">
      <c r="A286" s="344"/>
      <c r="B286" s="320"/>
      <c r="C286" s="319"/>
      <c r="D286" s="319"/>
      <c r="E286" s="319"/>
      <c r="F286" s="319"/>
      <c r="G286" s="279"/>
    </row>
    <row r="287" spans="1:7" x14ac:dyDescent="0.2">
      <c r="A287" s="344"/>
      <c r="B287" s="320"/>
      <c r="C287" s="319"/>
      <c r="D287" s="319"/>
      <c r="E287" s="319"/>
      <c r="F287" s="319"/>
      <c r="G287" s="279"/>
    </row>
    <row r="288" spans="1:7" x14ac:dyDescent="0.2">
      <c r="A288" s="344"/>
      <c r="B288" s="320"/>
      <c r="C288" s="319"/>
      <c r="D288" s="319"/>
      <c r="E288" s="319"/>
      <c r="F288" s="319"/>
      <c r="G288" s="279"/>
    </row>
    <row r="289" spans="1:7" x14ac:dyDescent="0.2">
      <c r="A289" s="344"/>
      <c r="B289" s="320"/>
      <c r="C289" s="319"/>
      <c r="D289" s="319"/>
      <c r="E289" s="319"/>
      <c r="F289" s="319"/>
      <c r="G289" s="279"/>
    </row>
    <row r="290" spans="1:7" x14ac:dyDescent="0.2">
      <c r="A290" s="344"/>
      <c r="B290" s="320"/>
      <c r="C290" s="319"/>
      <c r="D290" s="319"/>
      <c r="E290" s="319"/>
      <c r="F290" s="319"/>
      <c r="G290" s="279"/>
    </row>
    <row r="291" spans="1:7" x14ac:dyDescent="0.2">
      <c r="A291" s="344"/>
      <c r="B291" s="320"/>
      <c r="C291" s="319"/>
      <c r="D291" s="319"/>
      <c r="E291" s="319"/>
      <c r="F291" s="319"/>
      <c r="G291" s="279"/>
    </row>
    <row r="292" spans="1:7" x14ac:dyDescent="0.2">
      <c r="A292" s="344"/>
      <c r="B292" s="320"/>
      <c r="C292" s="319"/>
      <c r="D292" s="319"/>
      <c r="E292" s="319"/>
      <c r="F292" s="319"/>
      <c r="G292" s="279"/>
    </row>
    <row r="293" spans="1:7" x14ac:dyDescent="0.2">
      <c r="A293" s="344"/>
      <c r="B293" s="320"/>
      <c r="C293" s="319"/>
      <c r="D293" s="319"/>
      <c r="E293" s="319"/>
      <c r="F293" s="319"/>
      <c r="G293" s="279"/>
    </row>
    <row r="294" spans="1:7" x14ac:dyDescent="0.2">
      <c r="A294" s="344"/>
      <c r="B294" s="344"/>
      <c r="C294" s="344"/>
      <c r="D294" s="344"/>
      <c r="E294" s="344"/>
      <c r="F294" s="344"/>
      <c r="G294" s="279"/>
    </row>
    <row r="295" spans="1:7" x14ac:dyDescent="0.2">
      <c r="A295" s="344"/>
      <c r="B295" s="344"/>
      <c r="C295" s="344"/>
      <c r="D295" s="344"/>
      <c r="E295" s="344"/>
      <c r="F295" s="344"/>
      <c r="G295" s="279"/>
    </row>
    <row r="296" spans="1:7" ht="15.75" x14ac:dyDescent="0.3">
      <c r="A296" s="554"/>
      <c r="B296" s="554"/>
      <c r="C296" s="554"/>
      <c r="D296" s="554"/>
      <c r="E296" s="554"/>
      <c r="F296" s="554"/>
      <c r="G296" s="279"/>
    </row>
    <row r="297" spans="1:7" ht="15.75" x14ac:dyDescent="0.3">
      <c r="A297" s="554"/>
      <c r="B297" s="554"/>
      <c r="C297" s="554"/>
      <c r="D297" s="554"/>
      <c r="E297" s="554"/>
      <c r="F297" s="554"/>
      <c r="G297" s="279"/>
    </row>
    <row r="298" spans="1:7" ht="15.75" x14ac:dyDescent="0.3">
      <c r="A298" s="554"/>
      <c r="B298" s="554"/>
      <c r="C298" s="554"/>
      <c r="D298" s="554"/>
      <c r="E298" s="554"/>
      <c r="F298" s="554"/>
      <c r="G298" s="279"/>
    </row>
    <row r="299" spans="1:7" ht="15.75" x14ac:dyDescent="0.3">
      <c r="A299" s="554"/>
      <c r="B299" s="554"/>
      <c r="C299" s="554"/>
      <c r="D299" s="554"/>
      <c r="E299" s="554"/>
      <c r="F299" s="554"/>
      <c r="G299" s="279"/>
    </row>
    <row r="300" spans="1:7" ht="15.75" x14ac:dyDescent="0.3">
      <c r="A300" s="556"/>
      <c r="B300" s="556"/>
      <c r="C300" s="556"/>
      <c r="D300" s="556"/>
      <c r="E300" s="556"/>
      <c r="F300" s="556"/>
      <c r="G300" s="279"/>
    </row>
    <row r="301" spans="1:7" ht="15.75" x14ac:dyDescent="0.3">
      <c r="A301" s="557"/>
      <c r="B301" s="557"/>
      <c r="C301" s="554"/>
      <c r="D301" s="554"/>
      <c r="E301" s="554"/>
      <c r="F301" s="372"/>
      <c r="G301" s="279"/>
    </row>
    <row r="302" spans="1:7" ht="15.75" x14ac:dyDescent="0.3">
      <c r="A302" s="557"/>
      <c r="B302" s="557"/>
      <c r="C302" s="372"/>
      <c r="D302" s="372"/>
      <c r="E302" s="372"/>
      <c r="F302" s="372"/>
      <c r="G302" s="279"/>
    </row>
    <row r="303" spans="1:7" x14ac:dyDescent="0.2">
      <c r="A303" s="342"/>
      <c r="B303" s="320"/>
      <c r="C303" s="319"/>
      <c r="D303" s="319"/>
      <c r="E303" s="319"/>
      <c r="F303" s="319"/>
      <c r="G303" s="279"/>
    </row>
    <row r="304" spans="1:7" x14ac:dyDescent="0.2">
      <c r="A304" s="344"/>
      <c r="B304" s="320"/>
      <c r="C304" s="319"/>
      <c r="D304" s="319"/>
      <c r="E304" s="319"/>
      <c r="F304" s="319"/>
      <c r="G304" s="279"/>
    </row>
    <row r="305" spans="1:7" x14ac:dyDescent="0.2">
      <c r="A305" s="344"/>
      <c r="B305" s="320"/>
      <c r="C305" s="319"/>
      <c r="D305" s="319"/>
      <c r="E305" s="319"/>
      <c r="F305" s="319"/>
      <c r="G305" s="279"/>
    </row>
    <row r="306" spans="1:7" x14ac:dyDescent="0.2">
      <c r="A306" s="344"/>
      <c r="B306" s="320"/>
      <c r="C306" s="319"/>
      <c r="D306" s="319"/>
      <c r="E306" s="319"/>
      <c r="F306" s="319"/>
      <c r="G306" s="279"/>
    </row>
    <row r="307" spans="1:7" x14ac:dyDescent="0.2">
      <c r="A307" s="344"/>
      <c r="B307" s="320"/>
      <c r="C307" s="319"/>
      <c r="D307" s="319"/>
      <c r="E307" s="319"/>
      <c r="F307" s="319"/>
      <c r="G307" s="279"/>
    </row>
    <row r="308" spans="1:7" x14ac:dyDescent="0.2">
      <c r="A308" s="344"/>
      <c r="B308" s="320"/>
      <c r="C308" s="319"/>
      <c r="D308" s="319"/>
      <c r="E308" s="319"/>
      <c r="F308" s="319"/>
      <c r="G308" s="279"/>
    </row>
    <row r="309" spans="1:7" x14ac:dyDescent="0.2">
      <c r="A309" s="344"/>
      <c r="B309" s="320"/>
      <c r="C309" s="319"/>
      <c r="D309" s="319"/>
      <c r="E309" s="319"/>
      <c r="F309" s="319"/>
      <c r="G309" s="279"/>
    </row>
    <row r="310" spans="1:7" x14ac:dyDescent="0.2">
      <c r="A310" s="344"/>
      <c r="B310" s="320"/>
      <c r="C310" s="319"/>
      <c r="D310" s="319"/>
      <c r="E310" s="319"/>
      <c r="F310" s="319"/>
      <c r="G310" s="279"/>
    </row>
    <row r="311" spans="1:7" x14ac:dyDescent="0.2">
      <c r="A311" s="344"/>
      <c r="B311" s="320"/>
      <c r="C311" s="319"/>
      <c r="D311" s="319"/>
      <c r="E311" s="319"/>
      <c r="F311" s="319"/>
      <c r="G311" s="279"/>
    </row>
    <row r="312" spans="1:7" x14ac:dyDescent="0.2">
      <c r="A312" s="344"/>
      <c r="B312" s="320"/>
      <c r="C312" s="319"/>
      <c r="D312" s="319"/>
      <c r="E312" s="319"/>
      <c r="F312" s="319"/>
      <c r="G312" s="279"/>
    </row>
    <row r="313" spans="1:7" x14ac:dyDescent="0.2">
      <c r="A313" s="344"/>
      <c r="B313" s="320"/>
      <c r="C313" s="319"/>
      <c r="D313" s="279"/>
      <c r="E313" s="319"/>
      <c r="F313" s="319"/>
      <c r="G313" s="279">
        <v>140550000</v>
      </c>
    </row>
    <row r="314" spans="1:7" x14ac:dyDescent="0.2">
      <c r="A314" s="344"/>
      <c r="B314" s="320"/>
      <c r="C314" s="319"/>
      <c r="D314" s="319"/>
      <c r="E314" s="319"/>
      <c r="F314" s="319"/>
      <c r="G314" s="279"/>
    </row>
    <row r="315" spans="1:7" x14ac:dyDescent="0.2">
      <c r="A315" s="344"/>
      <c r="B315" s="320"/>
      <c r="C315" s="319"/>
      <c r="D315" s="319"/>
      <c r="E315" s="319"/>
      <c r="F315" s="319"/>
      <c r="G315" s="279">
        <f>D313-G313</f>
        <v>-140550000</v>
      </c>
    </row>
    <row r="316" spans="1:7" x14ac:dyDescent="0.2">
      <c r="A316" s="344"/>
      <c r="B316" s="320"/>
      <c r="C316" s="319"/>
      <c r="D316" s="319"/>
      <c r="E316" s="319"/>
      <c r="F316" s="319"/>
      <c r="G316" s="279"/>
    </row>
    <row r="317" spans="1:7" x14ac:dyDescent="0.2">
      <c r="A317" s="344"/>
      <c r="B317" s="320"/>
      <c r="C317" s="319"/>
      <c r="D317" s="319"/>
      <c r="E317" s="319"/>
      <c r="F317" s="319"/>
      <c r="G317" s="279"/>
    </row>
    <row r="318" spans="1:7" x14ac:dyDescent="0.2">
      <c r="A318" s="344"/>
      <c r="B318" s="320"/>
      <c r="C318" s="319"/>
      <c r="D318" s="319"/>
      <c r="E318" s="319"/>
      <c r="F318" s="319"/>
      <c r="G318" s="279"/>
    </row>
    <row r="319" spans="1:7" x14ac:dyDescent="0.2">
      <c r="A319" s="344"/>
      <c r="B319" s="320"/>
      <c r="C319" s="319"/>
      <c r="D319" s="319"/>
      <c r="E319" s="319"/>
      <c r="F319" s="319"/>
      <c r="G319" s="279"/>
    </row>
    <row r="320" spans="1:7" x14ac:dyDescent="0.2">
      <c r="A320" s="344"/>
      <c r="B320" s="320"/>
      <c r="C320" s="319"/>
      <c r="D320" s="319"/>
      <c r="E320" s="319"/>
      <c r="F320" s="319"/>
      <c r="G320" s="279"/>
    </row>
    <row r="321" spans="1:7" x14ac:dyDescent="0.2">
      <c r="A321" s="344"/>
      <c r="B321" s="320"/>
      <c r="C321" s="319"/>
      <c r="D321" s="319"/>
      <c r="E321" s="319"/>
      <c r="F321" s="319"/>
      <c r="G321" s="279"/>
    </row>
    <row r="322" spans="1:7" x14ac:dyDescent="0.2">
      <c r="A322" s="344"/>
      <c r="B322" s="320"/>
      <c r="C322" s="319"/>
      <c r="D322" s="319"/>
      <c r="E322" s="319"/>
      <c r="F322" s="319"/>
      <c r="G322" s="279"/>
    </row>
    <row r="323" spans="1:7" x14ac:dyDescent="0.2">
      <c r="A323" s="344"/>
      <c r="B323" s="320"/>
      <c r="C323" s="319"/>
      <c r="D323" s="319"/>
      <c r="E323" s="319"/>
      <c r="F323" s="319"/>
      <c r="G323" s="279"/>
    </row>
    <row r="324" spans="1:7" x14ac:dyDescent="0.2">
      <c r="A324" s="344"/>
      <c r="B324" s="320"/>
      <c r="C324" s="319"/>
      <c r="D324" s="319"/>
      <c r="E324" s="319"/>
      <c r="F324" s="319"/>
      <c r="G324" s="279"/>
    </row>
    <row r="325" spans="1:7" x14ac:dyDescent="0.2">
      <c r="A325" s="344"/>
      <c r="B325" s="320"/>
      <c r="C325" s="319"/>
      <c r="D325" s="319"/>
      <c r="E325" s="319"/>
      <c r="F325" s="319"/>
      <c r="G325" s="279"/>
    </row>
    <row r="326" spans="1:7" x14ac:dyDescent="0.2">
      <c r="A326" s="344"/>
      <c r="B326" s="320"/>
      <c r="C326" s="319"/>
      <c r="D326" s="319"/>
      <c r="E326" s="319"/>
      <c r="F326" s="319"/>
      <c r="G326" s="279"/>
    </row>
    <row r="327" spans="1:7" x14ac:dyDescent="0.2">
      <c r="A327" s="344"/>
      <c r="B327" s="320"/>
      <c r="C327" s="319"/>
      <c r="D327" s="319"/>
      <c r="E327" s="319"/>
      <c r="F327" s="319"/>
      <c r="G327" s="279"/>
    </row>
    <row r="328" spans="1:7" x14ac:dyDescent="0.2">
      <c r="A328" s="344"/>
      <c r="B328" s="320"/>
      <c r="C328" s="319"/>
      <c r="D328" s="319"/>
      <c r="E328" s="319"/>
      <c r="F328" s="319"/>
      <c r="G328" s="279"/>
    </row>
    <row r="329" spans="1:7" x14ac:dyDescent="0.2">
      <c r="A329" s="344"/>
      <c r="B329" s="320"/>
      <c r="C329" s="319"/>
      <c r="D329" s="319"/>
      <c r="E329" s="319"/>
      <c r="F329" s="319"/>
      <c r="G329" s="279"/>
    </row>
    <row r="330" spans="1:7" x14ac:dyDescent="0.2">
      <c r="A330" s="344"/>
      <c r="B330" s="320"/>
      <c r="C330" s="319"/>
      <c r="D330" s="319"/>
      <c r="E330" s="319"/>
      <c r="F330" s="319"/>
      <c r="G330" s="279"/>
    </row>
    <row r="331" spans="1:7" x14ac:dyDescent="0.2">
      <c r="A331" s="344"/>
      <c r="B331" s="320"/>
      <c r="C331" s="319"/>
      <c r="D331" s="319"/>
      <c r="E331" s="319"/>
      <c r="F331" s="319"/>
      <c r="G331" s="279"/>
    </row>
    <row r="332" spans="1:7" x14ac:dyDescent="0.2">
      <c r="A332" s="344"/>
      <c r="B332" s="320"/>
      <c r="C332" s="319"/>
      <c r="D332" s="319"/>
      <c r="E332" s="319"/>
      <c r="F332" s="319"/>
      <c r="G332" s="279"/>
    </row>
    <row r="333" spans="1:7" x14ac:dyDescent="0.2">
      <c r="A333" s="344"/>
      <c r="B333" s="320"/>
      <c r="C333" s="319"/>
      <c r="D333" s="319"/>
      <c r="E333" s="319"/>
      <c r="F333" s="319"/>
      <c r="G333" s="279"/>
    </row>
    <row r="334" spans="1:7" x14ac:dyDescent="0.2">
      <c r="A334" s="344"/>
      <c r="B334" s="320"/>
      <c r="C334" s="319"/>
      <c r="D334" s="319"/>
      <c r="E334" s="319"/>
      <c r="F334" s="319"/>
      <c r="G334" s="279"/>
    </row>
    <row r="335" spans="1:7" x14ac:dyDescent="0.2">
      <c r="A335" s="344"/>
      <c r="B335" s="320"/>
      <c r="C335" s="319"/>
      <c r="D335" s="319"/>
      <c r="E335" s="319"/>
      <c r="F335" s="319"/>
      <c r="G335" s="279"/>
    </row>
    <row r="336" spans="1:7" x14ac:dyDescent="0.2">
      <c r="A336" s="344"/>
      <c r="B336" s="320"/>
      <c r="C336" s="319"/>
      <c r="D336" s="319"/>
      <c r="E336" s="319"/>
      <c r="F336" s="319"/>
      <c r="G336" s="279"/>
    </row>
    <row r="337" spans="1:7" x14ac:dyDescent="0.2">
      <c r="A337" s="344"/>
      <c r="B337" s="320"/>
      <c r="C337" s="319"/>
      <c r="D337" s="319"/>
      <c r="E337" s="319"/>
      <c r="F337" s="319"/>
      <c r="G337" s="279"/>
    </row>
    <row r="338" spans="1:7" x14ac:dyDescent="0.2">
      <c r="A338" s="344"/>
      <c r="B338" s="320"/>
      <c r="C338" s="319"/>
      <c r="D338" s="319"/>
      <c r="E338" s="319"/>
      <c r="F338" s="319"/>
      <c r="G338" s="279"/>
    </row>
    <row r="339" spans="1:7" x14ac:dyDescent="0.2">
      <c r="A339" s="344"/>
      <c r="B339" s="320"/>
      <c r="C339" s="319"/>
      <c r="D339" s="319"/>
      <c r="E339" s="319"/>
      <c r="F339" s="319"/>
      <c r="G339" s="279"/>
    </row>
    <row r="340" spans="1:7" x14ac:dyDescent="0.2">
      <c r="A340" s="344"/>
      <c r="B340" s="320"/>
      <c r="C340" s="319"/>
      <c r="D340" s="319"/>
      <c r="E340" s="319"/>
      <c r="F340" s="319"/>
      <c r="G340" s="279"/>
    </row>
    <row r="341" spans="1:7" x14ac:dyDescent="0.2">
      <c r="A341" s="344"/>
      <c r="B341" s="320"/>
      <c r="C341" s="319"/>
      <c r="D341" s="319"/>
      <c r="E341" s="319"/>
      <c r="F341" s="319"/>
      <c r="G341" s="279"/>
    </row>
    <row r="342" spans="1:7" x14ac:dyDescent="0.2">
      <c r="A342" s="344"/>
      <c r="B342" s="320"/>
      <c r="C342" s="319"/>
      <c r="D342" s="319"/>
      <c r="E342" s="319"/>
      <c r="F342" s="319"/>
      <c r="G342" s="279"/>
    </row>
    <row r="343" spans="1:7" x14ac:dyDescent="0.2">
      <c r="A343" s="344"/>
      <c r="B343" s="320"/>
      <c r="C343" s="319"/>
      <c r="D343" s="319"/>
      <c r="E343" s="319"/>
      <c r="F343" s="319"/>
      <c r="G343" s="279"/>
    </row>
    <row r="344" spans="1:7" x14ac:dyDescent="0.2">
      <c r="A344" s="344"/>
      <c r="B344" s="320"/>
      <c r="C344" s="319"/>
      <c r="D344" s="319"/>
      <c r="E344" s="319"/>
      <c r="F344" s="319"/>
      <c r="G344" s="279"/>
    </row>
    <row r="345" spans="1:7" x14ac:dyDescent="0.2">
      <c r="A345" s="344"/>
      <c r="B345" s="320"/>
      <c r="C345" s="319"/>
      <c r="D345" s="319"/>
      <c r="E345" s="319"/>
      <c r="F345" s="319"/>
      <c r="G345" s="279"/>
    </row>
    <row r="346" spans="1:7" x14ac:dyDescent="0.2">
      <c r="A346" s="344"/>
      <c r="B346" s="320"/>
      <c r="C346" s="319"/>
      <c r="D346" s="319"/>
      <c r="E346" s="319"/>
      <c r="F346" s="319"/>
      <c r="G346" s="279"/>
    </row>
    <row r="347" spans="1:7" x14ac:dyDescent="0.2">
      <c r="A347" s="344"/>
      <c r="B347" s="279"/>
      <c r="C347" s="279"/>
      <c r="D347" s="279"/>
      <c r="E347" s="279"/>
      <c r="F347" s="373"/>
      <c r="G347" s="279"/>
    </row>
    <row r="348" spans="1:7" x14ac:dyDescent="0.2">
      <c r="A348" s="344"/>
      <c r="B348" s="279"/>
      <c r="C348" s="279"/>
      <c r="D348" s="279"/>
      <c r="E348" s="279"/>
      <c r="F348" s="373"/>
      <c r="G348" s="279"/>
    </row>
    <row r="349" spans="1:7" x14ac:dyDescent="0.2">
      <c r="A349" s="344"/>
      <c r="B349" s="320"/>
      <c r="C349" s="319"/>
      <c r="D349" s="319"/>
      <c r="E349" s="319"/>
      <c r="F349" s="319"/>
      <c r="G349" s="279"/>
    </row>
    <row r="350" spans="1:7" x14ac:dyDescent="0.2">
      <c r="A350" s="344"/>
      <c r="B350" s="320"/>
      <c r="C350" s="319"/>
      <c r="D350" s="319"/>
      <c r="E350" s="319"/>
      <c r="F350" s="319"/>
      <c r="G350" s="279"/>
    </row>
    <row r="351" spans="1:7" x14ac:dyDescent="0.2">
      <c r="A351" s="344"/>
      <c r="B351" s="320"/>
      <c r="C351" s="319"/>
      <c r="D351" s="319"/>
      <c r="E351" s="319"/>
      <c r="F351" s="319"/>
      <c r="G351" s="279"/>
    </row>
    <row r="352" spans="1:7" x14ac:dyDescent="0.2">
      <c r="A352" s="344"/>
      <c r="B352" s="320"/>
      <c r="C352" s="319"/>
      <c r="D352" s="319"/>
      <c r="E352" s="319"/>
      <c r="F352" s="319"/>
      <c r="G352" s="279"/>
    </row>
    <row r="353" spans="1:7" x14ac:dyDescent="0.2">
      <c r="A353" s="344"/>
      <c r="B353" s="344"/>
      <c r="C353" s="344"/>
      <c r="D353" s="344"/>
      <c r="E353" s="344"/>
      <c r="F353" s="344"/>
      <c r="G353" s="279"/>
    </row>
    <row r="354" spans="1:7" ht="15.75" x14ac:dyDescent="0.3">
      <c r="A354" s="554"/>
      <c r="B354" s="554"/>
      <c r="C354" s="554"/>
      <c r="D354" s="554"/>
      <c r="E354" s="554"/>
      <c r="F354" s="554"/>
      <c r="G354" s="279"/>
    </row>
    <row r="355" spans="1:7" ht="15.75" x14ac:dyDescent="0.3">
      <c r="A355" s="554"/>
      <c r="B355" s="554"/>
      <c r="C355" s="554"/>
      <c r="D355" s="554"/>
      <c r="E355" s="554"/>
      <c r="F355" s="554"/>
      <c r="G355" s="279"/>
    </row>
    <row r="356" spans="1:7" ht="15.75" x14ac:dyDescent="0.3">
      <c r="A356" s="554"/>
      <c r="B356" s="554"/>
      <c r="C356" s="554"/>
      <c r="D356" s="554"/>
      <c r="E356" s="554"/>
      <c r="F356" s="554"/>
      <c r="G356" s="279"/>
    </row>
    <row r="357" spans="1:7" ht="15.75" x14ac:dyDescent="0.3">
      <c r="A357" s="554"/>
      <c r="B357" s="554"/>
      <c r="C357" s="554"/>
      <c r="D357" s="554"/>
      <c r="E357" s="554"/>
      <c r="F357" s="554"/>
      <c r="G357" s="279"/>
    </row>
    <row r="358" spans="1:7" ht="15.75" x14ac:dyDescent="0.3">
      <c r="A358" s="556"/>
      <c r="B358" s="556"/>
      <c r="C358" s="556"/>
      <c r="D358" s="556"/>
      <c r="E358" s="556"/>
      <c r="F358" s="556"/>
      <c r="G358" s="279"/>
    </row>
    <row r="359" spans="1:7" ht="15.75" x14ac:dyDescent="0.3">
      <c r="A359" s="557"/>
      <c r="B359" s="557"/>
      <c r="C359" s="554"/>
      <c r="D359" s="554"/>
      <c r="E359" s="554"/>
      <c r="F359" s="372"/>
      <c r="G359" s="279"/>
    </row>
    <row r="360" spans="1:7" ht="15.75" x14ac:dyDescent="0.3">
      <c r="A360" s="557"/>
      <c r="B360" s="557"/>
      <c r="C360" s="372"/>
      <c r="D360" s="372"/>
      <c r="E360" s="372"/>
      <c r="F360" s="372"/>
      <c r="G360" s="279"/>
    </row>
    <row r="361" spans="1:7" x14ac:dyDescent="0.2">
      <c r="A361" s="342"/>
      <c r="B361" s="320"/>
      <c r="C361" s="319"/>
      <c r="D361" s="319"/>
      <c r="E361" s="319"/>
      <c r="F361" s="319"/>
      <c r="G361" s="279"/>
    </row>
    <row r="362" spans="1:7" x14ac:dyDescent="0.2">
      <c r="A362" s="344"/>
      <c r="B362" s="320"/>
      <c r="C362" s="319"/>
      <c r="D362" s="319"/>
      <c r="E362" s="319"/>
      <c r="F362" s="319"/>
      <c r="G362" s="279"/>
    </row>
    <row r="363" spans="1:7" x14ac:dyDescent="0.2">
      <c r="A363" s="344"/>
      <c r="B363" s="320"/>
      <c r="C363" s="319"/>
      <c r="D363" s="319"/>
      <c r="E363" s="319"/>
      <c r="F363" s="319"/>
      <c r="G363" s="279"/>
    </row>
    <row r="364" spans="1:7" x14ac:dyDescent="0.2">
      <c r="A364" s="344"/>
      <c r="B364" s="320"/>
      <c r="C364" s="319"/>
      <c r="D364" s="319"/>
      <c r="E364" s="319"/>
      <c r="F364" s="319"/>
      <c r="G364" s="279"/>
    </row>
    <row r="365" spans="1:7" x14ac:dyDescent="0.2">
      <c r="A365" s="344"/>
      <c r="B365" s="320"/>
      <c r="C365" s="319"/>
      <c r="D365" s="319"/>
      <c r="E365" s="319"/>
      <c r="F365" s="319"/>
      <c r="G365" s="279"/>
    </row>
    <row r="366" spans="1:7" x14ac:dyDescent="0.2">
      <c r="A366" s="344"/>
      <c r="B366" s="320"/>
      <c r="C366" s="319"/>
      <c r="D366" s="319"/>
      <c r="E366" s="319"/>
      <c r="F366" s="319"/>
      <c r="G366" s="279"/>
    </row>
    <row r="367" spans="1:7" x14ac:dyDescent="0.2">
      <c r="A367" s="344"/>
      <c r="B367" s="279"/>
      <c r="C367" s="279"/>
      <c r="D367" s="279"/>
      <c r="E367" s="279"/>
      <c r="F367" s="373"/>
      <c r="G367" s="279"/>
    </row>
    <row r="368" spans="1:7" x14ac:dyDescent="0.2">
      <c r="A368" s="344"/>
      <c r="B368" s="320"/>
      <c r="C368" s="319"/>
      <c r="D368" s="319"/>
      <c r="E368" s="319"/>
      <c r="F368" s="319"/>
      <c r="G368" s="279"/>
    </row>
    <row r="369" spans="1:7" x14ac:dyDescent="0.2">
      <c r="A369" s="344"/>
      <c r="B369" s="320"/>
      <c r="C369" s="319"/>
      <c r="D369" s="319"/>
      <c r="E369" s="319"/>
      <c r="F369" s="319"/>
      <c r="G369" s="279"/>
    </row>
    <row r="370" spans="1:7" x14ac:dyDescent="0.2">
      <c r="A370" s="344"/>
      <c r="B370" s="320"/>
      <c r="C370" s="319"/>
      <c r="D370" s="319"/>
      <c r="E370" s="319"/>
      <c r="F370" s="319"/>
      <c r="G370" s="279"/>
    </row>
    <row r="371" spans="1:7" x14ac:dyDescent="0.2">
      <c r="A371" s="344"/>
      <c r="B371" s="320"/>
      <c r="C371" s="319"/>
      <c r="D371" s="319"/>
      <c r="E371" s="319"/>
      <c r="F371" s="319"/>
      <c r="G371" s="279"/>
    </row>
    <row r="372" spans="1:7" x14ac:dyDescent="0.2">
      <c r="A372" s="344"/>
      <c r="B372" s="320"/>
      <c r="C372" s="319"/>
      <c r="D372" s="319"/>
      <c r="E372" s="319"/>
      <c r="F372" s="319"/>
      <c r="G372" s="279"/>
    </row>
    <row r="373" spans="1:7" x14ac:dyDescent="0.2">
      <c r="A373" s="344"/>
      <c r="B373" s="320"/>
      <c r="C373" s="319"/>
      <c r="D373" s="319"/>
      <c r="E373" s="319"/>
      <c r="F373" s="319"/>
      <c r="G373" s="279"/>
    </row>
    <row r="374" spans="1:7" x14ac:dyDescent="0.2">
      <c r="A374" s="344"/>
      <c r="B374" s="320"/>
      <c r="C374" s="319"/>
      <c r="D374" s="319"/>
      <c r="E374" s="319"/>
      <c r="F374" s="319"/>
      <c r="G374" s="279"/>
    </row>
    <row r="375" spans="1:7" x14ac:dyDescent="0.2">
      <c r="A375" s="344"/>
      <c r="B375" s="320"/>
      <c r="C375" s="319"/>
      <c r="D375" s="319"/>
      <c r="E375" s="319"/>
      <c r="F375" s="319"/>
      <c r="G375" s="279"/>
    </row>
    <row r="376" spans="1:7" x14ac:dyDescent="0.2">
      <c r="A376" s="344"/>
      <c r="B376" s="320"/>
      <c r="C376" s="319"/>
      <c r="D376" s="319"/>
      <c r="E376" s="319"/>
      <c r="F376" s="319"/>
      <c r="G376" s="279"/>
    </row>
    <row r="377" spans="1:7" x14ac:dyDescent="0.2">
      <c r="A377" s="344"/>
      <c r="B377" s="320"/>
      <c r="C377" s="319"/>
      <c r="D377" s="319"/>
      <c r="E377" s="319"/>
      <c r="F377" s="319"/>
      <c r="G377" s="279"/>
    </row>
    <row r="378" spans="1:7" x14ac:dyDescent="0.2">
      <c r="A378" s="344"/>
      <c r="B378" s="320"/>
      <c r="C378" s="319"/>
      <c r="D378" s="319"/>
      <c r="E378" s="319"/>
      <c r="F378" s="319"/>
      <c r="G378" s="279"/>
    </row>
    <row r="379" spans="1:7" x14ac:dyDescent="0.2">
      <c r="A379" s="344"/>
      <c r="B379" s="320"/>
      <c r="C379" s="319"/>
      <c r="D379" s="319"/>
      <c r="E379" s="319"/>
      <c r="F379" s="319"/>
      <c r="G379" s="279"/>
    </row>
    <row r="380" spans="1:7" x14ac:dyDescent="0.2">
      <c r="A380" s="344"/>
      <c r="B380" s="320"/>
      <c r="C380" s="319"/>
      <c r="D380" s="319"/>
      <c r="E380" s="319"/>
      <c r="F380" s="319"/>
      <c r="G380" s="279"/>
    </row>
    <row r="381" spans="1:7" x14ac:dyDescent="0.2">
      <c r="A381" s="344"/>
      <c r="B381" s="320"/>
      <c r="C381" s="319"/>
      <c r="D381" s="319"/>
      <c r="E381" s="319"/>
      <c r="F381" s="319"/>
      <c r="G381" s="279"/>
    </row>
    <row r="382" spans="1:7" x14ac:dyDescent="0.2">
      <c r="A382" s="344"/>
      <c r="B382" s="320"/>
      <c r="C382" s="319"/>
      <c r="D382" s="319"/>
      <c r="E382" s="319"/>
      <c r="F382" s="319"/>
      <c r="G382" s="279"/>
    </row>
    <row r="383" spans="1:7" x14ac:dyDescent="0.2">
      <c r="A383" s="344"/>
      <c r="B383" s="320"/>
      <c r="C383" s="319"/>
      <c r="D383" s="319"/>
      <c r="E383" s="319"/>
      <c r="F383" s="319"/>
      <c r="G383" s="279"/>
    </row>
    <row r="384" spans="1:7" x14ac:dyDescent="0.2">
      <c r="A384" s="344"/>
      <c r="B384" s="320"/>
      <c r="C384" s="319"/>
      <c r="D384" s="319"/>
      <c r="E384" s="319"/>
      <c r="F384" s="319"/>
      <c r="G384" s="279"/>
    </row>
    <row r="385" spans="1:7" x14ac:dyDescent="0.2">
      <c r="A385" s="344"/>
      <c r="B385" s="320"/>
      <c r="C385" s="319"/>
      <c r="D385" s="319"/>
      <c r="E385" s="319"/>
      <c r="F385" s="319"/>
      <c r="G385" s="279"/>
    </row>
    <row r="386" spans="1:7" x14ac:dyDescent="0.2">
      <c r="A386" s="344"/>
      <c r="B386" s="320"/>
      <c r="C386" s="319"/>
      <c r="D386" s="319"/>
      <c r="E386" s="319"/>
      <c r="F386" s="319"/>
      <c r="G386" s="279"/>
    </row>
    <row r="387" spans="1:7" x14ac:dyDescent="0.2">
      <c r="A387" s="344"/>
      <c r="B387" s="320"/>
      <c r="C387" s="319"/>
      <c r="D387" s="319"/>
      <c r="E387" s="319"/>
      <c r="F387" s="319"/>
      <c r="G387" s="279"/>
    </row>
    <row r="388" spans="1:7" x14ac:dyDescent="0.2">
      <c r="A388" s="344"/>
      <c r="B388" s="320"/>
      <c r="C388" s="319"/>
      <c r="D388" s="319"/>
      <c r="E388" s="319"/>
      <c r="F388" s="319"/>
      <c r="G388" s="279"/>
    </row>
    <row r="389" spans="1:7" x14ac:dyDescent="0.2">
      <c r="A389" s="344"/>
      <c r="B389" s="320"/>
      <c r="C389" s="319"/>
      <c r="D389" s="319"/>
      <c r="E389" s="319"/>
      <c r="F389" s="319"/>
      <c r="G389" s="279"/>
    </row>
    <row r="390" spans="1:7" x14ac:dyDescent="0.2">
      <c r="A390" s="344"/>
      <c r="B390" s="320"/>
      <c r="C390" s="319"/>
      <c r="D390" s="319"/>
      <c r="E390" s="319"/>
      <c r="F390" s="319"/>
      <c r="G390" s="279"/>
    </row>
    <row r="391" spans="1:7" x14ac:dyDescent="0.2">
      <c r="A391" s="344"/>
      <c r="B391" s="320"/>
      <c r="C391" s="319"/>
      <c r="D391" s="319"/>
      <c r="E391" s="319"/>
      <c r="F391" s="319"/>
      <c r="G391" s="279"/>
    </row>
    <row r="392" spans="1:7" x14ac:dyDescent="0.2">
      <c r="A392" s="344"/>
      <c r="B392" s="320"/>
      <c r="C392" s="319"/>
      <c r="D392" s="319"/>
      <c r="E392" s="319"/>
      <c r="F392" s="319"/>
      <c r="G392" s="279"/>
    </row>
    <row r="393" spans="1:7" x14ac:dyDescent="0.2">
      <c r="A393" s="344"/>
      <c r="B393" s="320"/>
      <c r="C393" s="319"/>
      <c r="D393" s="319"/>
      <c r="E393" s="319"/>
      <c r="F393" s="319"/>
      <c r="G393" s="279"/>
    </row>
    <row r="394" spans="1:7" x14ac:dyDescent="0.2">
      <c r="A394" s="344"/>
      <c r="B394" s="320"/>
      <c r="C394" s="319"/>
      <c r="D394" s="319"/>
      <c r="E394" s="319"/>
      <c r="F394" s="319"/>
      <c r="G394" s="279"/>
    </row>
    <row r="395" spans="1:7" x14ac:dyDescent="0.2">
      <c r="A395" s="344"/>
      <c r="B395" s="320"/>
      <c r="C395" s="319"/>
      <c r="D395" s="319"/>
      <c r="E395" s="319"/>
      <c r="F395" s="319"/>
      <c r="G395" s="279"/>
    </row>
    <row r="396" spans="1:7" x14ac:dyDescent="0.2">
      <c r="A396" s="344"/>
      <c r="B396" s="320"/>
      <c r="C396" s="319"/>
      <c r="D396" s="319"/>
      <c r="E396" s="319"/>
      <c r="F396" s="319"/>
      <c r="G396" s="279"/>
    </row>
    <row r="397" spans="1:7" x14ac:dyDescent="0.2">
      <c r="A397" s="344"/>
      <c r="B397" s="320"/>
      <c r="C397" s="319"/>
      <c r="D397" s="319"/>
      <c r="E397" s="319"/>
      <c r="F397" s="319"/>
      <c r="G397" s="279"/>
    </row>
    <row r="398" spans="1:7" x14ac:dyDescent="0.2">
      <c r="A398" s="344"/>
      <c r="B398" s="320"/>
      <c r="C398" s="319"/>
      <c r="D398" s="319"/>
      <c r="E398" s="319"/>
      <c r="F398" s="319"/>
      <c r="G398" s="279"/>
    </row>
    <row r="399" spans="1:7" x14ac:dyDescent="0.2">
      <c r="A399" s="344"/>
      <c r="B399" s="320"/>
      <c r="C399" s="319"/>
      <c r="D399" s="319"/>
      <c r="E399" s="319"/>
      <c r="F399" s="319"/>
      <c r="G399" s="279"/>
    </row>
    <row r="400" spans="1:7" x14ac:dyDescent="0.2">
      <c r="A400" s="344"/>
      <c r="B400" s="320"/>
      <c r="C400" s="319"/>
      <c r="D400" s="319"/>
      <c r="E400" s="319"/>
      <c r="F400" s="319"/>
      <c r="G400" s="279"/>
    </row>
    <row r="401" spans="1:7" x14ac:dyDescent="0.2">
      <c r="A401" s="344"/>
      <c r="B401" s="320"/>
      <c r="C401" s="319"/>
      <c r="D401" s="319"/>
      <c r="E401" s="319"/>
      <c r="F401" s="319"/>
      <c r="G401" s="279"/>
    </row>
    <row r="402" spans="1:7" x14ac:dyDescent="0.2">
      <c r="A402" s="344"/>
      <c r="B402" s="320"/>
      <c r="C402" s="319"/>
      <c r="D402" s="319"/>
      <c r="E402" s="319"/>
      <c r="F402" s="319"/>
      <c r="G402" s="279"/>
    </row>
    <row r="403" spans="1:7" x14ac:dyDescent="0.2">
      <c r="A403" s="344"/>
      <c r="B403" s="320"/>
      <c r="C403" s="319"/>
      <c r="D403" s="319"/>
      <c r="E403" s="319"/>
      <c r="F403" s="319"/>
      <c r="G403" s="279"/>
    </row>
    <row r="404" spans="1:7" x14ac:dyDescent="0.2">
      <c r="A404" s="344"/>
      <c r="B404" s="320"/>
      <c r="C404" s="319"/>
      <c r="D404" s="319"/>
      <c r="E404" s="319"/>
      <c r="F404" s="319"/>
      <c r="G404" s="279"/>
    </row>
    <row r="405" spans="1:7" x14ac:dyDescent="0.2">
      <c r="A405" s="344"/>
      <c r="B405" s="320"/>
      <c r="C405" s="319"/>
      <c r="D405" s="319"/>
      <c r="E405" s="319"/>
      <c r="F405" s="319"/>
      <c r="G405" s="279"/>
    </row>
    <row r="406" spans="1:7" x14ac:dyDescent="0.2">
      <c r="A406" s="344"/>
      <c r="B406" s="279"/>
      <c r="C406" s="279"/>
      <c r="D406" s="279"/>
      <c r="E406" s="279"/>
      <c r="F406" s="373"/>
      <c r="G406" s="279"/>
    </row>
    <row r="407" spans="1:7" x14ac:dyDescent="0.2">
      <c r="A407" s="344"/>
      <c r="B407" s="279"/>
      <c r="C407" s="279"/>
      <c r="D407" s="279"/>
      <c r="E407" s="279"/>
      <c r="F407" s="373"/>
      <c r="G407" s="279"/>
    </row>
    <row r="408" spans="1:7" x14ac:dyDescent="0.2">
      <c r="A408" s="344"/>
      <c r="B408" s="279"/>
      <c r="C408" s="279"/>
      <c r="D408" s="279"/>
      <c r="E408" s="279"/>
      <c r="F408" s="373"/>
      <c r="G408" s="279"/>
    </row>
    <row r="409" spans="1:7" x14ac:dyDescent="0.2">
      <c r="A409" s="344"/>
      <c r="B409" s="320"/>
      <c r="C409" s="319"/>
      <c r="D409" s="319"/>
      <c r="E409" s="319"/>
      <c r="F409" s="319"/>
      <c r="G409" s="279"/>
    </row>
    <row r="410" spans="1:7" x14ac:dyDescent="0.2">
      <c r="A410" s="344"/>
      <c r="B410" s="320"/>
      <c r="C410" s="319"/>
      <c r="D410" s="319"/>
      <c r="E410" s="319"/>
      <c r="F410" s="319"/>
      <c r="G410" s="279"/>
    </row>
    <row r="411" spans="1:7" x14ac:dyDescent="0.2">
      <c r="A411" s="344"/>
      <c r="B411" s="320"/>
      <c r="C411" s="319"/>
      <c r="D411" s="319"/>
      <c r="E411" s="319"/>
      <c r="F411" s="319"/>
      <c r="G411" s="279"/>
    </row>
    <row r="412" spans="1:7" x14ac:dyDescent="0.2">
      <c r="A412" s="344"/>
      <c r="B412" s="344"/>
      <c r="C412" s="344"/>
      <c r="D412" s="344"/>
      <c r="E412" s="344"/>
      <c r="F412" s="344"/>
      <c r="G412" s="279"/>
    </row>
    <row r="413" spans="1:7" ht="15.75" x14ac:dyDescent="0.3">
      <c r="A413" s="554"/>
      <c r="B413" s="554"/>
      <c r="C413" s="554"/>
      <c r="D413" s="554"/>
      <c r="E413" s="554"/>
      <c r="F413" s="554"/>
      <c r="G413" s="279"/>
    </row>
    <row r="414" spans="1:7" ht="15.75" x14ac:dyDescent="0.3">
      <c r="A414" s="554"/>
      <c r="B414" s="554"/>
      <c r="C414" s="554"/>
      <c r="D414" s="554"/>
      <c r="E414" s="554"/>
      <c r="F414" s="554"/>
      <c r="G414" s="279"/>
    </row>
    <row r="415" spans="1:7" ht="15.75" x14ac:dyDescent="0.3">
      <c r="A415" s="554"/>
      <c r="B415" s="554"/>
      <c r="C415" s="554"/>
      <c r="D415" s="554"/>
      <c r="E415" s="554"/>
      <c r="F415" s="554"/>
      <c r="G415" s="279"/>
    </row>
    <row r="416" spans="1:7" ht="15.75" x14ac:dyDescent="0.3">
      <c r="A416" s="554"/>
      <c r="B416" s="554"/>
      <c r="C416" s="554"/>
      <c r="D416" s="554"/>
      <c r="E416" s="554"/>
      <c r="F416" s="554"/>
      <c r="G416" s="279"/>
    </row>
    <row r="417" spans="1:7" ht="15.75" x14ac:dyDescent="0.3">
      <c r="A417" s="556"/>
      <c r="B417" s="556"/>
      <c r="C417" s="556"/>
      <c r="D417" s="556"/>
      <c r="E417" s="556"/>
      <c r="F417" s="556"/>
      <c r="G417" s="279"/>
    </row>
    <row r="418" spans="1:7" ht="15.75" x14ac:dyDescent="0.3">
      <c r="A418" s="557"/>
      <c r="B418" s="557"/>
      <c r="C418" s="554"/>
      <c r="D418" s="554"/>
      <c r="E418" s="554"/>
      <c r="F418" s="372"/>
      <c r="G418" s="279"/>
    </row>
    <row r="419" spans="1:7" ht="15.75" x14ac:dyDescent="0.3">
      <c r="A419" s="557"/>
      <c r="B419" s="557"/>
      <c r="C419" s="372"/>
      <c r="D419" s="372"/>
      <c r="E419" s="372"/>
      <c r="F419" s="372"/>
      <c r="G419" s="279"/>
    </row>
    <row r="420" spans="1:7" x14ac:dyDescent="0.2">
      <c r="A420" s="342"/>
      <c r="B420" s="320"/>
      <c r="C420" s="319"/>
      <c r="D420" s="319"/>
      <c r="E420" s="319"/>
      <c r="F420" s="319"/>
      <c r="G420" s="279"/>
    </row>
    <row r="421" spans="1:7" x14ac:dyDescent="0.2">
      <c r="A421" s="344"/>
      <c r="B421" s="320"/>
      <c r="C421" s="319"/>
      <c r="D421" s="319"/>
      <c r="E421" s="319"/>
      <c r="F421" s="319"/>
      <c r="G421" s="279"/>
    </row>
    <row r="422" spans="1:7" x14ac:dyDescent="0.2">
      <c r="A422" s="344"/>
      <c r="B422" s="320"/>
      <c r="C422" s="319"/>
      <c r="D422" s="319"/>
      <c r="E422" s="319"/>
      <c r="F422" s="319"/>
      <c r="G422" s="279"/>
    </row>
    <row r="423" spans="1:7" x14ac:dyDescent="0.2">
      <c r="A423" s="344"/>
      <c r="B423" s="320"/>
      <c r="C423" s="319"/>
      <c r="D423" s="319"/>
      <c r="E423" s="319"/>
      <c r="F423" s="319"/>
      <c r="G423" s="279"/>
    </row>
    <row r="424" spans="1:7" x14ac:dyDescent="0.2">
      <c r="A424" s="344"/>
      <c r="B424" s="320"/>
      <c r="C424" s="319"/>
      <c r="D424" s="319"/>
      <c r="E424" s="319"/>
      <c r="F424" s="319"/>
      <c r="G424" s="279"/>
    </row>
    <row r="425" spans="1:7" x14ac:dyDescent="0.2">
      <c r="A425" s="344"/>
      <c r="B425" s="320"/>
      <c r="C425" s="319"/>
      <c r="D425" s="319"/>
      <c r="E425" s="319"/>
      <c r="F425" s="319"/>
      <c r="G425" s="279"/>
    </row>
    <row r="426" spans="1:7" x14ac:dyDescent="0.2">
      <c r="A426" s="344"/>
      <c r="B426" s="320"/>
      <c r="C426" s="319"/>
      <c r="D426" s="319"/>
      <c r="E426" s="319"/>
      <c r="F426" s="319"/>
      <c r="G426" s="279"/>
    </row>
    <row r="427" spans="1:7" x14ac:dyDescent="0.2">
      <c r="A427" s="344"/>
      <c r="B427" s="320"/>
      <c r="C427" s="319"/>
      <c r="D427" s="319"/>
      <c r="E427" s="319"/>
      <c r="F427" s="319"/>
      <c r="G427" s="279"/>
    </row>
    <row r="428" spans="1:7" x14ac:dyDescent="0.2">
      <c r="A428" s="344"/>
      <c r="B428" s="320"/>
      <c r="C428" s="319"/>
      <c r="D428" s="319"/>
      <c r="E428" s="319"/>
      <c r="F428" s="319"/>
      <c r="G428" s="279"/>
    </row>
    <row r="429" spans="1:7" x14ac:dyDescent="0.2">
      <c r="A429" s="344"/>
      <c r="B429" s="320"/>
      <c r="C429" s="319"/>
      <c r="D429" s="319"/>
      <c r="E429" s="319"/>
      <c r="F429" s="319"/>
      <c r="G429" s="279"/>
    </row>
    <row r="430" spans="1:7" x14ac:dyDescent="0.2">
      <c r="A430" s="344"/>
      <c r="B430" s="320"/>
      <c r="C430" s="319"/>
      <c r="D430" s="319"/>
      <c r="E430" s="319"/>
      <c r="F430" s="319"/>
      <c r="G430" s="279"/>
    </row>
    <row r="431" spans="1:7" x14ac:dyDescent="0.2">
      <c r="A431" s="344"/>
      <c r="B431" s="320"/>
      <c r="C431" s="319"/>
      <c r="D431" s="319"/>
      <c r="E431" s="319"/>
      <c r="F431" s="319"/>
      <c r="G431" s="279"/>
    </row>
    <row r="432" spans="1:7" x14ac:dyDescent="0.2">
      <c r="A432" s="344"/>
      <c r="B432" s="320"/>
      <c r="C432" s="319"/>
      <c r="D432" s="319"/>
      <c r="E432" s="319"/>
      <c r="F432" s="319"/>
      <c r="G432" s="279"/>
    </row>
    <row r="433" spans="1:7" x14ac:dyDescent="0.2">
      <c r="A433" s="344"/>
      <c r="B433" s="320"/>
      <c r="C433" s="319"/>
      <c r="D433" s="319"/>
      <c r="E433" s="319"/>
      <c r="F433" s="319"/>
      <c r="G433" s="279"/>
    </row>
    <row r="434" spans="1:7" x14ac:dyDescent="0.2">
      <c r="A434" s="344"/>
      <c r="B434" s="320"/>
      <c r="C434" s="319"/>
      <c r="D434" s="319"/>
      <c r="E434" s="319"/>
      <c r="F434" s="319"/>
      <c r="G434" s="279"/>
    </row>
    <row r="435" spans="1:7" x14ac:dyDescent="0.2">
      <c r="A435" s="344"/>
      <c r="B435" s="320"/>
      <c r="C435" s="279"/>
      <c r="D435" s="319"/>
      <c r="E435" s="319"/>
      <c r="F435" s="319"/>
      <c r="G435" s="279"/>
    </row>
    <row r="436" spans="1:7" x14ac:dyDescent="0.2">
      <c r="A436" s="344"/>
      <c r="B436" s="344"/>
      <c r="C436" s="344"/>
      <c r="D436" s="344"/>
      <c r="E436" s="344"/>
      <c r="F436" s="344"/>
      <c r="G436" s="279"/>
    </row>
    <row r="437" spans="1:7" ht="15.75" x14ac:dyDescent="0.3">
      <c r="A437" s="280"/>
      <c r="B437" s="280"/>
      <c r="C437" s="343"/>
      <c r="D437" s="343"/>
      <c r="E437" s="343"/>
      <c r="F437" s="343"/>
      <c r="G437" s="279"/>
    </row>
    <row r="438" spans="1:7" ht="15.75" x14ac:dyDescent="0.3">
      <c r="A438" s="374"/>
      <c r="B438" s="374"/>
      <c r="C438" s="374"/>
      <c r="D438" s="374"/>
      <c r="E438" s="374"/>
      <c r="F438" s="374"/>
      <c r="G438" s="279"/>
    </row>
    <row r="439" spans="1:7" x14ac:dyDescent="0.2">
      <c r="A439" s="342"/>
      <c r="B439" s="342"/>
      <c r="C439" s="342"/>
      <c r="D439" s="342"/>
      <c r="E439" s="342"/>
      <c r="F439" s="342"/>
      <c r="G439" s="279"/>
    </row>
    <row r="440" spans="1:7" ht="15.75" x14ac:dyDescent="0.2">
      <c r="A440" s="555"/>
      <c r="B440" s="555"/>
      <c r="C440" s="555"/>
      <c r="D440" s="555"/>
      <c r="E440" s="555"/>
      <c r="F440" s="555"/>
      <c r="G440" s="279"/>
    </row>
    <row r="441" spans="1:7" ht="15.75" x14ac:dyDescent="0.3">
      <c r="A441" s="342"/>
      <c r="B441" s="279"/>
      <c r="C441" s="375"/>
      <c r="D441" s="375"/>
      <c r="E441" s="375"/>
      <c r="F441" s="373"/>
      <c r="G441" s="279"/>
    </row>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7" right="0.7" top="0.75" bottom="0.75" header="0.3" footer="0.3"/>
  <pageSetup paperSize="9" scale="64" orientation="portrait" r:id="rId1"/>
  <rowBreaks count="8" manualBreakCount="8">
    <brk id="59" max="5" man="1"/>
    <brk id="118" max="5" man="1"/>
    <brk id="177" max="5" man="1"/>
    <brk id="236" max="5" man="1"/>
    <brk id="295" max="5" man="1"/>
    <brk id="353" max="5" man="1"/>
    <brk id="412" max="5" man="1"/>
    <brk id="442"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9B01-6F93-4C69-84E8-1812F7095739}">
  <sheetPr>
    <tabColor theme="9" tint="-0.249977111117893"/>
  </sheetPr>
  <dimension ref="A1:M52"/>
  <sheetViews>
    <sheetView showGridLines="0" topLeftCell="A5" zoomScaleNormal="100" zoomScaleSheetLayoutView="91" workbookViewId="0">
      <selection activeCell="F37" sqref="F37"/>
    </sheetView>
  </sheetViews>
  <sheetFormatPr defaultColWidth="9.140625" defaultRowHeight="14.25" x14ac:dyDescent="0.25"/>
  <cols>
    <col min="1" max="1" width="10.85546875" style="407" bestFit="1" customWidth="1"/>
    <col min="2" max="2" width="34.28515625" style="397" customWidth="1"/>
    <col min="3" max="3" width="21.140625" style="391" bestFit="1" customWidth="1"/>
    <col min="4" max="4" width="20" style="391" bestFit="1" customWidth="1"/>
    <col min="5" max="5" width="21.28515625" style="391" customWidth="1"/>
    <col min="6" max="6" width="20.42578125" style="387" customWidth="1"/>
    <col min="7" max="7" width="23.42578125" style="397" customWidth="1"/>
    <col min="8" max="16384" width="9.140625" style="397"/>
  </cols>
  <sheetData>
    <row r="1" spans="1:6" ht="15.75" x14ac:dyDescent="0.25">
      <c r="A1" s="452" t="str">
        <f>'N6'!A1</f>
        <v>Ankpa Local Government of Kogi State</v>
      </c>
      <c r="B1" s="452"/>
      <c r="C1" s="452"/>
      <c r="D1" s="452"/>
      <c r="E1" s="452"/>
      <c r="F1" s="452"/>
    </row>
    <row r="2" spans="1:6" ht="15.75" x14ac:dyDescent="0.25">
      <c r="A2" s="452" t="str">
        <f>'N6'!A2</f>
        <v>Financial Statements for the Year Ended 31 December, 2021</v>
      </c>
      <c r="B2" s="452"/>
      <c r="C2" s="452"/>
      <c r="D2" s="452"/>
      <c r="E2" s="452"/>
      <c r="F2" s="452"/>
    </row>
    <row r="3" spans="1:6" ht="15.75" x14ac:dyDescent="0.25">
      <c r="A3" s="452" t="s">
        <v>424</v>
      </c>
      <c r="B3" s="452"/>
      <c r="C3" s="452"/>
      <c r="D3" s="452"/>
      <c r="E3" s="452"/>
      <c r="F3" s="452"/>
    </row>
    <row r="4" spans="1:6" ht="15.75" x14ac:dyDescent="0.25">
      <c r="A4" s="452"/>
      <c r="B4" s="452"/>
      <c r="C4" s="452"/>
      <c r="D4" s="452"/>
      <c r="E4" s="452"/>
      <c r="F4" s="452"/>
    </row>
    <row r="5" spans="1:6" ht="15.75" x14ac:dyDescent="0.25">
      <c r="A5" s="449" t="s">
        <v>889</v>
      </c>
      <c r="B5" s="449"/>
      <c r="C5" s="449"/>
      <c r="D5" s="449"/>
      <c r="E5" s="449"/>
      <c r="F5" s="449"/>
    </row>
    <row r="6" spans="1:6" s="401" customFormat="1" ht="31.5" x14ac:dyDescent="0.25">
      <c r="A6" s="574" t="s">
        <v>817</v>
      </c>
      <c r="B6" s="463" t="s">
        <v>384</v>
      </c>
      <c r="C6" s="459" t="str">
        <f>'N6'!C6</f>
        <v>Year Ended 31st 
December 2021</v>
      </c>
      <c r="D6" s="459"/>
      <c r="E6" s="459"/>
      <c r="F6" s="386" t="s">
        <v>792</v>
      </c>
    </row>
    <row r="7" spans="1:6" s="401" customFormat="1" ht="15.75" x14ac:dyDescent="0.25">
      <c r="A7" s="463"/>
      <c r="B7" s="463"/>
      <c r="C7" s="410" t="s">
        <v>481</v>
      </c>
      <c r="D7" s="410" t="s">
        <v>482</v>
      </c>
      <c r="E7" s="410" t="s">
        <v>483</v>
      </c>
      <c r="F7" s="410" t="s">
        <v>481</v>
      </c>
    </row>
    <row r="8" spans="1:6" x14ac:dyDescent="0.25">
      <c r="B8" s="406" t="s">
        <v>779</v>
      </c>
      <c r="C8" s="387">
        <v>2978838.75</v>
      </c>
      <c r="D8" s="387">
        <v>20000000</v>
      </c>
      <c r="E8" s="387">
        <f t="shared" ref="E8:E33" si="0">D8-C8</f>
        <v>17021161.25</v>
      </c>
      <c r="F8" s="387">
        <v>896600</v>
      </c>
    </row>
    <row r="9" spans="1:6" x14ac:dyDescent="0.25">
      <c r="B9" s="406" t="s">
        <v>780</v>
      </c>
      <c r="C9" s="387">
        <v>44963664.5</v>
      </c>
      <c r="D9" s="387">
        <v>50000000</v>
      </c>
      <c r="E9" s="387">
        <f t="shared" si="0"/>
        <v>5036335.5</v>
      </c>
      <c r="F9" s="387">
        <v>50389772</v>
      </c>
    </row>
    <row r="10" spans="1:6" x14ac:dyDescent="0.25">
      <c r="B10" s="406" t="s">
        <v>905</v>
      </c>
      <c r="C10" s="387">
        <v>23555541.190000001</v>
      </c>
      <c r="D10" s="387">
        <v>30714290</v>
      </c>
      <c r="E10" s="387">
        <f t="shared" si="0"/>
        <v>7158748.8099999987</v>
      </c>
      <c r="F10" s="387">
        <v>12701428</v>
      </c>
    </row>
    <row r="11" spans="1:6" x14ac:dyDescent="0.25">
      <c r="B11" s="406" t="s">
        <v>890</v>
      </c>
      <c r="C11" s="387">
        <v>54189211</v>
      </c>
      <c r="D11" s="387">
        <v>45000000</v>
      </c>
      <c r="E11" s="387">
        <f t="shared" si="0"/>
        <v>-9189211</v>
      </c>
      <c r="F11" s="387">
        <v>35500000</v>
      </c>
    </row>
    <row r="12" spans="1:6" x14ac:dyDescent="0.25">
      <c r="B12" s="406" t="s">
        <v>781</v>
      </c>
      <c r="C12" s="387">
        <v>7250000</v>
      </c>
      <c r="D12" s="387">
        <v>8000000</v>
      </c>
      <c r="E12" s="387">
        <f t="shared" si="0"/>
        <v>750000</v>
      </c>
      <c r="F12" s="387">
        <v>12701428</v>
      </c>
    </row>
    <row r="13" spans="1:6" x14ac:dyDescent="0.25">
      <c r="B13" s="406" t="s">
        <v>747</v>
      </c>
      <c r="C13" s="387">
        <v>45572285.710000001</v>
      </c>
      <c r="D13" s="387">
        <v>50000000</v>
      </c>
      <c r="E13" s="387">
        <f t="shared" si="0"/>
        <v>4427714.2899999991</v>
      </c>
      <c r="F13" s="387">
        <v>119826052</v>
      </c>
    </row>
    <row r="14" spans="1:6" x14ac:dyDescent="0.25">
      <c r="B14" s="406" t="s">
        <v>891</v>
      </c>
      <c r="C14" s="387">
        <v>50000</v>
      </c>
      <c r="D14" s="387">
        <v>100000</v>
      </c>
      <c r="E14" s="387">
        <f t="shared" si="0"/>
        <v>50000</v>
      </c>
      <c r="F14" s="387">
        <v>62641000</v>
      </c>
    </row>
    <row r="15" spans="1:6" x14ac:dyDescent="0.25">
      <c r="B15" s="406" t="s">
        <v>782</v>
      </c>
      <c r="C15" s="387">
        <v>8166666.6699999999</v>
      </c>
      <c r="D15" s="387">
        <v>8275720</v>
      </c>
      <c r="E15" s="387">
        <f t="shared" si="0"/>
        <v>109053.33000000007</v>
      </c>
      <c r="F15" s="387">
        <v>44138923</v>
      </c>
    </row>
    <row r="16" spans="1:6" x14ac:dyDescent="0.25">
      <c r="B16" s="406" t="s">
        <v>748</v>
      </c>
      <c r="C16" s="387">
        <v>35788000</v>
      </c>
      <c r="D16" s="387">
        <v>37000000</v>
      </c>
      <c r="E16" s="387">
        <f t="shared" si="0"/>
        <v>1212000</v>
      </c>
      <c r="F16" s="387">
        <v>28661360</v>
      </c>
    </row>
    <row r="17" spans="2:6" x14ac:dyDescent="0.25">
      <c r="B17" s="406" t="s">
        <v>892</v>
      </c>
      <c r="C17" s="387">
        <v>229000</v>
      </c>
      <c r="D17" s="387">
        <v>4000000</v>
      </c>
      <c r="E17" s="387">
        <f t="shared" si="0"/>
        <v>3771000</v>
      </c>
      <c r="F17" s="387">
        <v>0</v>
      </c>
    </row>
    <row r="18" spans="2:6" x14ac:dyDescent="0.25">
      <c r="B18" s="406" t="s">
        <v>778</v>
      </c>
      <c r="C18" s="387">
        <v>0</v>
      </c>
      <c r="D18" s="387">
        <v>0</v>
      </c>
      <c r="E18" s="387">
        <f t="shared" si="0"/>
        <v>0</v>
      </c>
      <c r="F18" s="387">
        <v>47871126</v>
      </c>
    </row>
    <row r="19" spans="2:6" x14ac:dyDescent="0.25">
      <c r="B19" s="406" t="s">
        <v>893</v>
      </c>
      <c r="C19" s="387">
        <v>3767404.5</v>
      </c>
      <c r="D19" s="387">
        <v>4000000</v>
      </c>
      <c r="E19" s="387">
        <f t="shared" si="0"/>
        <v>232595.5</v>
      </c>
      <c r="F19" s="387">
        <v>0</v>
      </c>
    </row>
    <row r="20" spans="2:6" x14ac:dyDescent="0.25">
      <c r="B20" s="406" t="s">
        <v>894</v>
      </c>
      <c r="C20" s="387">
        <v>3080000</v>
      </c>
      <c r="D20" s="387">
        <v>3100000</v>
      </c>
      <c r="E20" s="387">
        <f t="shared" si="0"/>
        <v>20000</v>
      </c>
      <c r="F20" s="387">
        <v>0</v>
      </c>
    </row>
    <row r="21" spans="2:6" x14ac:dyDescent="0.25">
      <c r="B21" s="406" t="s">
        <v>895</v>
      </c>
      <c r="C21" s="387">
        <v>5980000</v>
      </c>
      <c r="D21" s="387">
        <v>6000000</v>
      </c>
      <c r="E21" s="387">
        <f t="shared" si="0"/>
        <v>20000</v>
      </c>
      <c r="F21" s="387">
        <v>0</v>
      </c>
    </row>
    <row r="22" spans="2:6" x14ac:dyDescent="0.25">
      <c r="B22" s="397" t="s">
        <v>896</v>
      </c>
      <c r="C22" s="391">
        <v>84537661.840000004</v>
      </c>
      <c r="D22" s="391">
        <v>85118120</v>
      </c>
      <c r="E22" s="391">
        <f t="shared" si="0"/>
        <v>580458.15999999642</v>
      </c>
      <c r="F22" s="387">
        <v>23021428</v>
      </c>
    </row>
    <row r="23" spans="2:6" x14ac:dyDescent="0.25">
      <c r="B23" s="397" t="s">
        <v>897</v>
      </c>
      <c r="C23" s="391">
        <v>11816666.4</v>
      </c>
      <c r="D23" s="391">
        <v>580458.6</v>
      </c>
      <c r="E23" s="391">
        <f t="shared" si="0"/>
        <v>-11236207.800000001</v>
      </c>
      <c r="F23" s="387">
        <v>0</v>
      </c>
    </row>
    <row r="24" spans="2:6" x14ac:dyDescent="0.25">
      <c r="B24" s="397" t="s">
        <v>926</v>
      </c>
      <c r="C24" s="391">
        <v>11881622.17</v>
      </c>
    </row>
    <row r="25" spans="2:6" x14ac:dyDescent="0.25">
      <c r="B25" s="406" t="s">
        <v>925</v>
      </c>
      <c r="C25" s="387">
        <v>62338188.649999999</v>
      </c>
      <c r="D25" s="387">
        <v>0</v>
      </c>
      <c r="E25" s="387">
        <f t="shared" si="0"/>
        <v>-62338188.649999999</v>
      </c>
      <c r="F25" s="387">
        <v>23172270</v>
      </c>
    </row>
    <row r="26" spans="2:6" ht="15.75" x14ac:dyDescent="0.25">
      <c r="B26" s="405" t="s">
        <v>924</v>
      </c>
      <c r="C26" s="387">
        <v>414960329.66000003</v>
      </c>
      <c r="D26" s="387">
        <v>0</v>
      </c>
      <c r="E26" s="387">
        <f t="shared" si="0"/>
        <v>-414960329.66000003</v>
      </c>
      <c r="F26" s="387">
        <v>408905514</v>
      </c>
    </row>
    <row r="27" spans="2:6" x14ac:dyDescent="0.25">
      <c r="B27" s="397" t="s">
        <v>898</v>
      </c>
      <c r="C27" s="391">
        <v>24176245.559999999</v>
      </c>
      <c r="D27" s="391">
        <v>198478157</v>
      </c>
      <c r="E27" s="391">
        <f t="shared" si="0"/>
        <v>174301911.44</v>
      </c>
      <c r="F27" s="387">
        <v>128760536</v>
      </c>
    </row>
    <row r="28" spans="2:6" x14ac:dyDescent="0.25">
      <c r="B28" s="406" t="s">
        <v>899</v>
      </c>
      <c r="C28" s="387">
        <v>10452735.18</v>
      </c>
      <c r="D28" s="387">
        <v>0</v>
      </c>
      <c r="E28" s="387">
        <f t="shared" si="0"/>
        <v>-10452735.18</v>
      </c>
      <c r="F28" s="387">
        <v>0</v>
      </c>
    </row>
    <row r="29" spans="2:6" x14ac:dyDescent="0.25">
      <c r="B29" s="397" t="s">
        <v>900</v>
      </c>
      <c r="C29" s="391">
        <v>15170328.699999999</v>
      </c>
      <c r="D29" s="387">
        <v>0</v>
      </c>
      <c r="E29" s="391">
        <f t="shared" si="0"/>
        <v>-15170328.699999999</v>
      </c>
      <c r="F29" s="387">
        <v>0</v>
      </c>
    </row>
    <row r="30" spans="2:6" x14ac:dyDescent="0.25">
      <c r="B30" s="397" t="s">
        <v>901</v>
      </c>
      <c r="C30" s="391">
        <v>16541599.6</v>
      </c>
      <c r="D30" s="387">
        <v>0</v>
      </c>
      <c r="E30" s="391">
        <f t="shared" si="0"/>
        <v>-16541599.6</v>
      </c>
      <c r="F30" s="387">
        <v>0</v>
      </c>
    </row>
    <row r="31" spans="2:6" x14ac:dyDescent="0.25">
      <c r="B31" s="397" t="s">
        <v>902</v>
      </c>
      <c r="C31" s="391">
        <v>134560670.69</v>
      </c>
      <c r="D31" s="387">
        <v>0</v>
      </c>
      <c r="E31" s="391">
        <f t="shared" si="0"/>
        <v>-134560670.69</v>
      </c>
      <c r="F31" s="387">
        <v>0</v>
      </c>
    </row>
    <row r="32" spans="2:6" x14ac:dyDescent="0.25">
      <c r="B32" s="397" t="s">
        <v>903</v>
      </c>
      <c r="C32" s="391">
        <v>6323318.1399999997</v>
      </c>
      <c r="D32" s="387">
        <v>0</v>
      </c>
      <c r="E32" s="391">
        <f t="shared" si="0"/>
        <v>-6323318.1399999997</v>
      </c>
      <c r="F32" s="387">
        <v>0</v>
      </c>
    </row>
    <row r="33" spans="1:13" x14ac:dyDescent="0.25">
      <c r="B33" s="406" t="s">
        <v>904</v>
      </c>
      <c r="C33" s="387">
        <v>863229.81</v>
      </c>
      <c r="D33" s="387">
        <v>0</v>
      </c>
      <c r="E33" s="387">
        <f t="shared" si="0"/>
        <v>-863229.81</v>
      </c>
      <c r="F33" s="387">
        <v>0</v>
      </c>
    </row>
    <row r="34" spans="1:13" ht="15.75" x14ac:dyDescent="0.25">
      <c r="A34" s="408" t="s">
        <v>363</v>
      </c>
      <c r="B34" s="406"/>
      <c r="C34" s="388">
        <f>SUM(C8:C33)</f>
        <v>1029193208.7199999</v>
      </c>
      <c r="D34" s="388">
        <f t="shared" ref="D34:F34" si="1">SUM(D8:D33)</f>
        <v>550366745.60000002</v>
      </c>
      <c r="E34" s="388">
        <f t="shared" si="1"/>
        <v>-466944840.95000005</v>
      </c>
      <c r="F34" s="388">
        <f t="shared" si="1"/>
        <v>999187437</v>
      </c>
    </row>
    <row r="35" spans="1:13" x14ac:dyDescent="0.25">
      <c r="B35" s="406"/>
      <c r="C35" s="387"/>
      <c r="D35" s="387"/>
      <c r="E35" s="387">
        <f t="shared" ref="E35" si="2">D35-C35</f>
        <v>0</v>
      </c>
    </row>
    <row r="36" spans="1:13" x14ac:dyDescent="0.25">
      <c r="G36" s="391"/>
    </row>
    <row r="42" spans="1:13" s="407" customFormat="1" x14ac:dyDescent="0.25">
      <c r="B42" s="397"/>
      <c r="C42" s="391"/>
      <c r="D42" s="391"/>
      <c r="E42" s="391"/>
      <c r="F42" s="387"/>
      <c r="G42" s="397"/>
      <c r="H42" s="397"/>
      <c r="I42" s="397"/>
      <c r="J42" s="397"/>
      <c r="K42" s="397"/>
      <c r="L42" s="397"/>
      <c r="M42" s="397"/>
    </row>
    <row r="43" spans="1:13" s="407" customFormat="1" x14ac:dyDescent="0.25">
      <c r="B43" s="397"/>
      <c r="C43" s="391"/>
      <c r="D43" s="391"/>
      <c r="E43" s="391"/>
      <c r="F43" s="387"/>
      <c r="G43" s="397"/>
      <c r="H43" s="397"/>
      <c r="I43" s="397"/>
      <c r="J43" s="397"/>
      <c r="K43" s="397"/>
      <c r="L43" s="397"/>
      <c r="M43" s="397"/>
    </row>
    <row r="44" spans="1:13" s="407" customFormat="1" x14ac:dyDescent="0.25">
      <c r="B44" s="397"/>
      <c r="C44" s="391"/>
      <c r="D44" s="391"/>
      <c r="E44" s="391"/>
      <c r="F44" s="387"/>
      <c r="G44" s="397"/>
      <c r="H44" s="397"/>
      <c r="I44" s="397"/>
      <c r="J44" s="397"/>
      <c r="K44" s="397"/>
      <c r="L44" s="397"/>
      <c r="M44" s="397"/>
    </row>
    <row r="45" spans="1:13" s="407" customFormat="1" x14ac:dyDescent="0.25">
      <c r="B45" s="397"/>
      <c r="C45" s="391"/>
      <c r="D45" s="391"/>
      <c r="E45" s="391"/>
      <c r="F45" s="387"/>
      <c r="G45" s="397"/>
      <c r="H45" s="397"/>
      <c r="I45" s="397"/>
      <c r="J45" s="397"/>
      <c r="K45" s="397"/>
      <c r="L45" s="397"/>
      <c r="M45" s="397"/>
    </row>
    <row r="46" spans="1:13" s="407" customFormat="1" x14ac:dyDescent="0.25">
      <c r="B46" s="397"/>
      <c r="C46" s="391"/>
      <c r="D46" s="391"/>
      <c r="E46" s="391"/>
      <c r="F46" s="387"/>
      <c r="G46" s="397"/>
      <c r="H46" s="397"/>
      <c r="I46" s="397"/>
      <c r="J46" s="397"/>
      <c r="K46" s="397"/>
      <c r="L46" s="397"/>
      <c r="M46" s="397"/>
    </row>
    <row r="47" spans="1:13" s="407" customFormat="1" x14ac:dyDescent="0.25">
      <c r="B47" s="397"/>
      <c r="C47" s="391"/>
      <c r="D47" s="391"/>
      <c r="E47" s="391"/>
      <c r="F47" s="387"/>
      <c r="G47" s="397"/>
      <c r="H47" s="397"/>
      <c r="I47" s="397"/>
      <c r="J47" s="397"/>
      <c r="K47" s="397"/>
      <c r="L47" s="397"/>
      <c r="M47" s="397"/>
    </row>
    <row r="48" spans="1:13" s="407" customFormat="1" x14ac:dyDescent="0.25">
      <c r="B48" s="397"/>
      <c r="C48" s="391"/>
      <c r="D48" s="391"/>
      <c r="E48" s="391"/>
      <c r="F48" s="387"/>
      <c r="G48" s="397"/>
      <c r="H48" s="397"/>
      <c r="I48" s="397"/>
      <c r="J48" s="397"/>
      <c r="K48" s="397"/>
      <c r="L48" s="397"/>
      <c r="M48" s="397"/>
    </row>
    <row r="49" spans="2:13" s="407" customFormat="1" x14ac:dyDescent="0.25">
      <c r="B49" s="397"/>
      <c r="C49" s="391"/>
      <c r="D49" s="391"/>
      <c r="E49" s="391"/>
      <c r="F49" s="387"/>
      <c r="G49" s="397"/>
      <c r="H49" s="397"/>
      <c r="I49" s="397"/>
      <c r="J49" s="397"/>
      <c r="K49" s="397"/>
      <c r="L49" s="397"/>
      <c r="M49" s="397"/>
    </row>
    <row r="50" spans="2:13" s="407" customFormat="1" x14ac:dyDescent="0.25">
      <c r="B50" s="397"/>
      <c r="C50" s="391"/>
      <c r="D50" s="391"/>
      <c r="E50" s="391"/>
      <c r="F50" s="387"/>
      <c r="G50" s="397"/>
      <c r="H50" s="397"/>
      <c r="I50" s="397"/>
      <c r="J50" s="397"/>
      <c r="K50" s="397"/>
      <c r="L50" s="397"/>
      <c r="M50" s="397"/>
    </row>
    <row r="52" spans="2:13" s="407" customFormat="1" x14ac:dyDescent="0.25">
      <c r="B52" s="397"/>
      <c r="C52" s="391"/>
      <c r="D52" s="391"/>
      <c r="E52" s="391"/>
      <c r="F52" s="387"/>
      <c r="G52" s="397"/>
      <c r="H52" s="397"/>
      <c r="I52" s="397"/>
      <c r="J52" s="397"/>
      <c r="K52" s="397"/>
      <c r="L52" s="397"/>
      <c r="M52" s="397"/>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35"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P32"/>
  <sheetViews>
    <sheetView showGridLines="0" topLeftCell="A5" zoomScale="110" zoomScaleNormal="110" zoomScaleSheetLayoutView="86" workbookViewId="0">
      <selection activeCell="L19" sqref="L19"/>
    </sheetView>
  </sheetViews>
  <sheetFormatPr defaultColWidth="9.140625" defaultRowHeight="8.25" x14ac:dyDescent="0.25"/>
  <cols>
    <col min="1" max="1" width="40.85546875" style="430" bestFit="1" customWidth="1"/>
    <col min="2" max="2" width="10" style="430" bestFit="1" customWidth="1"/>
    <col min="3" max="3" width="9.85546875" style="430" bestFit="1" customWidth="1"/>
    <col min="4" max="4" width="10" style="430" bestFit="1" customWidth="1"/>
    <col min="5" max="5" width="9" style="430" bestFit="1" customWidth="1"/>
    <col min="6" max="6" width="10.5703125" style="430" bestFit="1" customWidth="1"/>
    <col min="7" max="7" width="10" style="430" bestFit="1" customWidth="1"/>
    <col min="8" max="8" width="10.85546875" style="430" bestFit="1" customWidth="1"/>
    <col min="9" max="9" width="10" style="430" bestFit="1" customWidth="1"/>
    <col min="10" max="10" width="10.5703125" style="430" bestFit="1" customWidth="1"/>
    <col min="11" max="11" width="11.7109375" style="430" bestFit="1" customWidth="1"/>
    <col min="12" max="12" width="12.140625" style="430" bestFit="1" customWidth="1"/>
    <col min="13" max="13" width="24.140625" style="430" customWidth="1"/>
    <col min="14" max="14" width="20.85546875" style="430" customWidth="1"/>
    <col min="15" max="15" width="25.5703125" style="430" customWidth="1"/>
    <col min="16" max="16384" width="9.140625" style="430"/>
  </cols>
  <sheetData>
    <row r="1" spans="1:16" x14ac:dyDescent="0.25">
      <c r="A1" s="576" t="str">
        <f>Note22!A1</f>
        <v>Ankpa Local Government of Kogi State</v>
      </c>
      <c r="B1" s="576"/>
      <c r="C1" s="576"/>
      <c r="D1" s="576"/>
      <c r="E1" s="576"/>
      <c r="F1" s="576"/>
      <c r="G1" s="576"/>
      <c r="H1" s="576"/>
      <c r="I1" s="576"/>
      <c r="J1" s="576"/>
      <c r="K1" s="576"/>
      <c r="L1" s="576"/>
    </row>
    <row r="2" spans="1:16" x14ac:dyDescent="0.25">
      <c r="A2" s="576" t="str">
        <f>Note22!A2</f>
        <v>Financial Statements for the Year Ended 31 December, 2021</v>
      </c>
      <c r="B2" s="576"/>
      <c r="C2" s="576"/>
      <c r="D2" s="576"/>
      <c r="E2" s="576"/>
      <c r="F2" s="576"/>
      <c r="G2" s="576"/>
      <c r="H2" s="576"/>
      <c r="I2" s="576"/>
      <c r="J2" s="576"/>
      <c r="K2" s="576"/>
      <c r="L2" s="576"/>
    </row>
    <row r="3" spans="1:16" x14ac:dyDescent="0.25">
      <c r="A3" s="576" t="s">
        <v>424</v>
      </c>
      <c r="B3" s="576"/>
      <c r="C3" s="576"/>
      <c r="D3" s="576"/>
      <c r="E3" s="576"/>
      <c r="F3" s="576"/>
      <c r="G3" s="576"/>
      <c r="H3" s="576"/>
      <c r="I3" s="576"/>
      <c r="J3" s="576"/>
      <c r="K3" s="576"/>
      <c r="L3" s="576"/>
    </row>
    <row r="4" spans="1:16" x14ac:dyDescent="0.25">
      <c r="A4" s="576"/>
      <c r="B4" s="576"/>
      <c r="C4" s="576"/>
      <c r="D4" s="576"/>
      <c r="E4" s="576"/>
      <c r="F4" s="576"/>
      <c r="G4" s="576"/>
      <c r="H4" s="576"/>
      <c r="I4" s="576"/>
      <c r="J4" s="576"/>
      <c r="K4" s="576"/>
      <c r="L4" s="576"/>
    </row>
    <row r="5" spans="1:16" x14ac:dyDescent="0.25">
      <c r="A5" s="577" t="s">
        <v>906</v>
      </c>
      <c r="B5" s="577"/>
      <c r="C5" s="577"/>
      <c r="D5" s="577"/>
      <c r="E5" s="577"/>
      <c r="F5" s="577"/>
      <c r="G5" s="577"/>
      <c r="H5" s="577"/>
      <c r="I5" s="577"/>
      <c r="J5" s="577"/>
      <c r="K5" s="577"/>
      <c r="L5" s="577"/>
    </row>
    <row r="6" spans="1:16" x14ac:dyDescent="0.25">
      <c r="A6" s="576"/>
      <c r="B6" s="576"/>
      <c r="C6" s="576"/>
      <c r="D6" s="576"/>
      <c r="E6" s="576"/>
      <c r="F6" s="576"/>
      <c r="G6" s="576"/>
      <c r="H6" s="576"/>
      <c r="I6" s="576"/>
      <c r="J6" s="576"/>
      <c r="K6" s="576"/>
      <c r="L6" s="576"/>
    </row>
    <row r="7" spans="1:16" s="431" customFormat="1" ht="24.75" x14ac:dyDescent="0.25">
      <c r="A7" s="431" t="s">
        <v>384</v>
      </c>
      <c r="B7" s="432" t="s">
        <v>800</v>
      </c>
      <c r="C7" s="432" t="s">
        <v>799</v>
      </c>
      <c r="D7" s="432" t="s">
        <v>798</v>
      </c>
      <c r="E7" s="432" t="s">
        <v>801</v>
      </c>
      <c r="F7" s="432" t="s">
        <v>808</v>
      </c>
      <c r="G7" s="432" t="s">
        <v>809</v>
      </c>
      <c r="H7" s="432" t="s">
        <v>802</v>
      </c>
      <c r="I7" s="432" t="s">
        <v>803</v>
      </c>
      <c r="J7" s="431" t="s">
        <v>708</v>
      </c>
      <c r="K7" s="431" t="s">
        <v>709</v>
      </c>
      <c r="L7" s="431" t="s">
        <v>1</v>
      </c>
      <c r="M7" s="433"/>
    </row>
    <row r="8" spans="1:16" s="436" customFormat="1" ht="16.5" customHeight="1" x14ac:dyDescent="0.25">
      <c r="A8" s="434" t="s">
        <v>259</v>
      </c>
      <c r="B8" s="435" t="s">
        <v>247</v>
      </c>
      <c r="C8" s="435" t="s">
        <v>247</v>
      </c>
      <c r="D8" s="435" t="s">
        <v>247</v>
      </c>
      <c r="E8" s="435" t="s">
        <v>247</v>
      </c>
      <c r="F8" s="435" t="s">
        <v>247</v>
      </c>
      <c r="G8" s="435" t="s">
        <v>247</v>
      </c>
      <c r="H8" s="435" t="s">
        <v>247</v>
      </c>
      <c r="I8" s="435" t="s">
        <v>247</v>
      </c>
      <c r="J8" s="435" t="s">
        <v>247</v>
      </c>
      <c r="K8" s="435" t="s">
        <v>247</v>
      </c>
      <c r="L8" s="435" t="s">
        <v>247</v>
      </c>
    </row>
    <row r="9" spans="1:16" x14ac:dyDescent="0.25">
      <c r="A9" s="436" t="s">
        <v>907</v>
      </c>
      <c r="B9" s="430">
        <v>35501460</v>
      </c>
      <c r="C9" s="430">
        <v>16235453</v>
      </c>
      <c r="D9" s="430">
        <v>55706043</v>
      </c>
      <c r="E9" s="430">
        <v>6471200</v>
      </c>
      <c r="F9" s="430">
        <v>408342384</v>
      </c>
      <c r="G9" s="430">
        <v>73793417</v>
      </c>
      <c r="H9" s="430">
        <v>165994656</v>
      </c>
      <c r="I9" s="437">
        <v>23290987</v>
      </c>
      <c r="J9" s="430">
        <v>156963286</v>
      </c>
      <c r="K9" s="430">
        <v>3140743921</v>
      </c>
      <c r="L9" s="436">
        <v>4103284521</v>
      </c>
    </row>
    <row r="10" spans="1:16" x14ac:dyDescent="0.25">
      <c r="A10" s="436" t="s">
        <v>476</v>
      </c>
      <c r="B10" s="430">
        <v>1500000</v>
      </c>
      <c r="C10" s="430">
        <v>0</v>
      </c>
      <c r="D10" s="430">
        <v>0</v>
      </c>
      <c r="E10" s="430">
        <v>0</v>
      </c>
      <c r="F10" s="430">
        <v>157703147</v>
      </c>
      <c r="G10" s="430">
        <v>0</v>
      </c>
      <c r="H10" s="430">
        <v>74500000</v>
      </c>
      <c r="I10" s="430">
        <v>0</v>
      </c>
      <c r="J10" s="430">
        <v>0</v>
      </c>
      <c r="K10" s="430">
        <v>0</v>
      </c>
      <c r="L10" s="436">
        <f t="shared" ref="L10:L12" si="0">SUM(B10:K10)</f>
        <v>233703147</v>
      </c>
      <c r="O10" s="436"/>
      <c r="P10" s="436"/>
    </row>
    <row r="11" spans="1:16" x14ac:dyDescent="0.25">
      <c r="A11" s="436" t="s">
        <v>427</v>
      </c>
      <c r="L11" s="436">
        <f t="shared" si="0"/>
        <v>0</v>
      </c>
      <c r="O11" s="436"/>
      <c r="P11" s="436"/>
    </row>
    <row r="12" spans="1:16" x14ac:dyDescent="0.25">
      <c r="A12" s="436" t="s">
        <v>428</v>
      </c>
      <c r="L12" s="436">
        <f t="shared" si="0"/>
        <v>0</v>
      </c>
      <c r="O12" s="436"/>
      <c r="P12" s="436"/>
    </row>
    <row r="13" spans="1:16" x14ac:dyDescent="0.25">
      <c r="A13" s="436" t="s">
        <v>477</v>
      </c>
      <c r="B13" s="430">
        <v>0</v>
      </c>
      <c r="C13" s="430">
        <v>0</v>
      </c>
      <c r="E13" s="430">
        <v>0</v>
      </c>
      <c r="F13" s="430">
        <v>0</v>
      </c>
      <c r="H13" s="430">
        <v>0</v>
      </c>
      <c r="I13" s="430">
        <v>0</v>
      </c>
      <c r="K13" s="430">
        <v>0</v>
      </c>
      <c r="L13" s="436">
        <f>SUM(B13:K13)</f>
        <v>0</v>
      </c>
      <c r="O13" s="436"/>
      <c r="P13" s="436"/>
    </row>
    <row r="14" spans="1:16" x14ac:dyDescent="0.25">
      <c r="A14" s="576"/>
      <c r="B14" s="576"/>
      <c r="C14" s="576"/>
      <c r="D14" s="576"/>
      <c r="E14" s="576"/>
      <c r="F14" s="576"/>
      <c r="G14" s="576"/>
      <c r="H14" s="576"/>
      <c r="I14" s="576"/>
      <c r="J14" s="576"/>
      <c r="K14" s="576"/>
      <c r="L14" s="576"/>
      <c r="O14" s="436"/>
      <c r="P14" s="436"/>
    </row>
    <row r="15" spans="1:16" x14ac:dyDescent="0.25">
      <c r="A15" s="436" t="s">
        <v>773</v>
      </c>
      <c r="B15" s="436">
        <f>SUM(B9:B13)</f>
        <v>37001460</v>
      </c>
      <c r="C15" s="436">
        <f t="shared" ref="C15:K15" si="1">SUM(C9:C13)</f>
        <v>16235453</v>
      </c>
      <c r="D15" s="436">
        <f t="shared" si="1"/>
        <v>55706043</v>
      </c>
      <c r="E15" s="436">
        <f t="shared" si="1"/>
        <v>6471200</v>
      </c>
      <c r="F15" s="436">
        <f t="shared" si="1"/>
        <v>566045531</v>
      </c>
      <c r="G15" s="436">
        <f t="shared" si="1"/>
        <v>73793417</v>
      </c>
      <c r="H15" s="436">
        <f t="shared" si="1"/>
        <v>240494656</v>
      </c>
      <c r="I15" s="436">
        <f t="shared" si="1"/>
        <v>23290987</v>
      </c>
      <c r="J15" s="436">
        <f t="shared" si="1"/>
        <v>156963286</v>
      </c>
      <c r="K15" s="436">
        <f t="shared" si="1"/>
        <v>3140743921</v>
      </c>
      <c r="L15" s="436">
        <f>SUM(B15:K15)</f>
        <v>4316745954</v>
      </c>
    </row>
    <row r="16" spans="1:16" x14ac:dyDescent="0.25">
      <c r="L16" s="436">
        <f t="shared" ref="L16:L20" si="2">SUM(B16:K16)</f>
        <v>0</v>
      </c>
    </row>
    <row r="17" spans="1:15" s="436" customFormat="1" x14ac:dyDescent="0.25">
      <c r="A17" s="434" t="s">
        <v>504</v>
      </c>
      <c r="B17" s="430"/>
      <c r="C17" s="430"/>
      <c r="D17" s="430"/>
      <c r="E17" s="430"/>
      <c r="F17" s="430"/>
      <c r="G17" s="430"/>
      <c r="H17" s="430"/>
      <c r="I17" s="430"/>
      <c r="J17" s="430"/>
      <c r="K17" s="430"/>
      <c r="L17" s="436">
        <f t="shared" si="2"/>
        <v>0</v>
      </c>
      <c r="N17" s="430"/>
      <c r="O17" s="430"/>
    </row>
    <row r="18" spans="1:15" s="438" customFormat="1" x14ac:dyDescent="0.25">
      <c r="A18" s="438" t="s">
        <v>382</v>
      </c>
      <c r="B18" s="439">
        <v>0.2</v>
      </c>
      <c r="C18" s="439">
        <v>0.25</v>
      </c>
      <c r="D18" s="439">
        <v>0.25</v>
      </c>
      <c r="E18" s="439">
        <v>0.1</v>
      </c>
      <c r="F18" s="439">
        <v>0.01</v>
      </c>
      <c r="G18" s="439">
        <v>0.25</v>
      </c>
      <c r="H18" s="439">
        <v>0.2</v>
      </c>
      <c r="I18" s="439">
        <v>0.25</v>
      </c>
      <c r="J18" s="439">
        <v>0</v>
      </c>
      <c r="K18" s="439">
        <v>0.02</v>
      </c>
      <c r="L18" s="431"/>
      <c r="N18" s="440"/>
      <c r="O18" s="440"/>
    </row>
    <row r="19" spans="1:15" x14ac:dyDescent="0.25">
      <c r="A19" s="436" t="str">
        <f>A9</f>
        <v>Balance b/forward 01 January 2021</v>
      </c>
      <c r="B19" s="430">
        <v>7100292</v>
      </c>
      <c r="C19" s="430">
        <f t="shared" ref="C19:K19" si="3">C18*C15</f>
        <v>4058863.25</v>
      </c>
      <c r="D19" s="430">
        <f t="shared" si="3"/>
        <v>13926510.75</v>
      </c>
      <c r="E19" s="430">
        <f t="shared" si="3"/>
        <v>647120</v>
      </c>
      <c r="F19" s="430">
        <v>4083424</v>
      </c>
      <c r="G19" s="430">
        <f t="shared" si="3"/>
        <v>18448354.25</v>
      </c>
      <c r="H19" s="430">
        <v>33198931</v>
      </c>
      <c r="I19" s="430">
        <f t="shared" si="3"/>
        <v>5822746.75</v>
      </c>
      <c r="J19" s="430">
        <f t="shared" si="3"/>
        <v>0</v>
      </c>
      <c r="K19" s="430">
        <f t="shared" si="3"/>
        <v>62814878.420000002</v>
      </c>
      <c r="L19" s="436">
        <f t="shared" si="2"/>
        <v>150101120.42000002</v>
      </c>
    </row>
    <row r="20" spans="1:15" x14ac:dyDescent="0.25">
      <c r="A20" s="436" t="s">
        <v>476</v>
      </c>
      <c r="L20" s="436">
        <f t="shared" si="2"/>
        <v>0</v>
      </c>
    </row>
    <row r="21" spans="1:15" x14ac:dyDescent="0.25">
      <c r="A21" s="436" t="s">
        <v>931</v>
      </c>
      <c r="B21" s="430">
        <f>B15*B18</f>
        <v>7400292</v>
      </c>
      <c r="C21" s="430">
        <v>4058863</v>
      </c>
      <c r="D21" s="430">
        <v>13926511</v>
      </c>
      <c r="E21" s="430">
        <f t="shared" ref="E21:K21" si="4">E15*E18</f>
        <v>647120</v>
      </c>
      <c r="F21" s="430">
        <f t="shared" si="4"/>
        <v>5660455.3100000005</v>
      </c>
      <c r="G21" s="430">
        <v>18448354</v>
      </c>
      <c r="H21" s="430">
        <v>48098931</v>
      </c>
      <c r="I21" s="430">
        <v>5822747</v>
      </c>
      <c r="J21" s="430">
        <f t="shared" si="4"/>
        <v>0</v>
      </c>
      <c r="K21" s="430">
        <f t="shared" si="4"/>
        <v>62814878.420000002</v>
      </c>
      <c r="L21" s="436">
        <v>166878151</v>
      </c>
    </row>
    <row r="22" spans="1:15" x14ac:dyDescent="0.25">
      <c r="A22" s="436" t="str">
        <f>A15</f>
        <v>Balance c/forward 31 December 2020</v>
      </c>
      <c r="B22" s="436">
        <v>14500584</v>
      </c>
      <c r="C22" s="436">
        <f t="shared" ref="C22:K22" si="5">SUM(C19:C21)</f>
        <v>8117726.25</v>
      </c>
      <c r="D22" s="436">
        <f t="shared" si="5"/>
        <v>27853021.75</v>
      </c>
      <c r="E22" s="436">
        <f t="shared" si="5"/>
        <v>1294240</v>
      </c>
      <c r="F22" s="436">
        <f t="shared" si="5"/>
        <v>9743879.3100000005</v>
      </c>
      <c r="G22" s="436">
        <v>36896709</v>
      </c>
      <c r="H22" s="436">
        <f t="shared" si="5"/>
        <v>81297862</v>
      </c>
      <c r="I22" s="436">
        <f t="shared" si="5"/>
        <v>11645493.75</v>
      </c>
      <c r="J22" s="436">
        <f t="shared" si="5"/>
        <v>0</v>
      </c>
      <c r="K22" s="436">
        <f t="shared" si="5"/>
        <v>125629756.84</v>
      </c>
      <c r="L22" s="436">
        <v>316979273</v>
      </c>
    </row>
    <row r="23" spans="1:15" x14ac:dyDescent="0.25">
      <c r="L23" s="436"/>
    </row>
    <row r="24" spans="1:15" s="436" customFormat="1" x14ac:dyDescent="0.25">
      <c r="A24" s="434" t="s">
        <v>505</v>
      </c>
      <c r="B24" s="430"/>
      <c r="C24" s="430"/>
      <c r="D24" s="430"/>
      <c r="E24" s="430"/>
      <c r="F24" s="430"/>
      <c r="G24" s="430"/>
      <c r="H24" s="430"/>
      <c r="I24" s="430"/>
      <c r="J24" s="430"/>
      <c r="K24" s="430"/>
      <c r="N24" s="430"/>
      <c r="O24" s="430"/>
    </row>
    <row r="25" spans="1:15" x14ac:dyDescent="0.25">
      <c r="A25" s="436" t="str">
        <f>A19</f>
        <v>Balance b/forward 01 January 2021</v>
      </c>
      <c r="B25" s="430">
        <v>0</v>
      </c>
      <c r="C25" s="430">
        <v>0</v>
      </c>
      <c r="E25" s="430">
        <v>0</v>
      </c>
      <c r="F25" s="430">
        <v>0</v>
      </c>
      <c r="H25" s="430">
        <v>0</v>
      </c>
      <c r="I25" s="430">
        <v>0</v>
      </c>
      <c r="K25" s="430">
        <v>0</v>
      </c>
      <c r="L25" s="436">
        <v>0</v>
      </c>
    </row>
    <row r="26" spans="1:15" x14ac:dyDescent="0.25">
      <c r="A26" s="436" t="s">
        <v>476</v>
      </c>
      <c r="B26" s="430">
        <v>0</v>
      </c>
      <c r="C26" s="430">
        <v>0</v>
      </c>
      <c r="E26" s="430">
        <v>0</v>
      </c>
      <c r="F26" s="430">
        <v>0</v>
      </c>
      <c r="H26" s="430">
        <v>0</v>
      </c>
      <c r="I26" s="430">
        <v>0</v>
      </c>
      <c r="K26" s="430">
        <v>0</v>
      </c>
      <c r="L26" s="436">
        <v>0</v>
      </c>
    </row>
    <row r="27" spans="1:15" x14ac:dyDescent="0.25">
      <c r="A27" s="436" t="s">
        <v>477</v>
      </c>
      <c r="B27" s="430">
        <v>0</v>
      </c>
      <c r="C27" s="430">
        <v>0</v>
      </c>
      <c r="E27" s="430">
        <v>0</v>
      </c>
      <c r="F27" s="430">
        <v>0</v>
      </c>
      <c r="H27" s="430">
        <v>0</v>
      </c>
      <c r="I27" s="430">
        <v>0</v>
      </c>
      <c r="K27" s="430">
        <v>0</v>
      </c>
      <c r="L27" s="436">
        <v>0</v>
      </c>
    </row>
    <row r="28" spans="1:15" x14ac:dyDescent="0.25">
      <c r="A28" s="436" t="str">
        <f>A22</f>
        <v>Balance c/forward 31 December 2020</v>
      </c>
      <c r="B28" s="430">
        <v>0</v>
      </c>
      <c r="C28" s="430">
        <v>0</v>
      </c>
      <c r="E28" s="430">
        <v>0</v>
      </c>
      <c r="F28" s="430">
        <v>0</v>
      </c>
      <c r="H28" s="430">
        <v>0</v>
      </c>
      <c r="I28" s="430">
        <v>0</v>
      </c>
      <c r="K28" s="430">
        <v>0</v>
      </c>
      <c r="L28" s="436">
        <v>0</v>
      </c>
    </row>
    <row r="29" spans="1:15" x14ac:dyDescent="0.25">
      <c r="I29" s="430">
        <v>0</v>
      </c>
      <c r="L29" s="436"/>
    </row>
    <row r="30" spans="1:15" x14ac:dyDescent="0.25">
      <c r="A30" s="434" t="s">
        <v>506</v>
      </c>
      <c r="L30" s="436"/>
    </row>
    <row r="31" spans="1:15" x14ac:dyDescent="0.25">
      <c r="A31" s="436" t="s">
        <v>932</v>
      </c>
      <c r="B31" s="436">
        <v>22500876</v>
      </c>
      <c r="C31" s="436">
        <v>8117726</v>
      </c>
      <c r="D31" s="436">
        <v>27853021.25</v>
      </c>
      <c r="E31" s="436">
        <v>5176960</v>
      </c>
      <c r="F31" s="436">
        <v>556301651.69000006</v>
      </c>
      <c r="G31" s="436">
        <v>36896708</v>
      </c>
      <c r="H31" s="436">
        <v>159196794</v>
      </c>
      <c r="I31" s="436">
        <v>11645493.25</v>
      </c>
      <c r="J31" s="436">
        <v>156963286</v>
      </c>
      <c r="K31" s="436">
        <v>3015114164.1599998</v>
      </c>
      <c r="L31" s="436">
        <v>3999766680</v>
      </c>
    </row>
    <row r="32" spans="1:15" x14ac:dyDescent="0.25">
      <c r="A32" s="575"/>
      <c r="B32" s="575"/>
      <c r="C32" s="575"/>
      <c r="D32" s="575"/>
      <c r="E32" s="575"/>
      <c r="F32" s="575"/>
      <c r="G32" s="575"/>
      <c r="H32" s="575"/>
      <c r="I32" s="575"/>
      <c r="J32" s="575"/>
      <c r="K32" s="575"/>
      <c r="L32" s="575"/>
    </row>
  </sheetData>
  <mergeCells count="8">
    <mergeCell ref="A32:L32"/>
    <mergeCell ref="A1:L1"/>
    <mergeCell ref="A3:L3"/>
    <mergeCell ref="A5:L5"/>
    <mergeCell ref="A14:L14"/>
    <mergeCell ref="A2:L2"/>
    <mergeCell ref="A4:L4"/>
    <mergeCell ref="A6:L6"/>
  </mergeCells>
  <pageMargins left="0.7" right="0.7" top="0.75" bottom="0.75" header="0.3" footer="0.3"/>
  <pageSetup paperSize="9" scale="6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6"/>
  <sheetViews>
    <sheetView showGridLines="0" zoomScaleNormal="100" zoomScaleSheetLayoutView="98" workbookViewId="0">
      <selection activeCell="H14" sqref="H14"/>
    </sheetView>
  </sheetViews>
  <sheetFormatPr defaultColWidth="9.140625" defaultRowHeight="14.25" x14ac:dyDescent="0.25"/>
  <cols>
    <col min="1" max="1" width="7" style="397" bestFit="1" customWidth="1"/>
    <col min="2" max="2" width="42" style="397" bestFit="1" customWidth="1"/>
    <col min="3" max="3" width="15.42578125" style="391" bestFit="1" customWidth="1"/>
    <col min="4" max="4" width="12.5703125" style="397" customWidth="1"/>
    <col min="5" max="5" width="19.28515625" style="391" bestFit="1" customWidth="1"/>
    <col min="6" max="6" width="18.5703125" style="391" bestFit="1" customWidth="1"/>
    <col min="7" max="7" width="18.140625" style="397" customWidth="1"/>
    <col min="8" max="16384" width="9.140625" style="397"/>
  </cols>
  <sheetData>
    <row r="1" spans="1:7" ht="15.75" x14ac:dyDescent="0.25">
      <c r="A1" s="452" t="str">
        <f>Note17!A1</f>
        <v>Ankpa Local Government of Kogi State</v>
      </c>
      <c r="B1" s="452"/>
      <c r="C1" s="452"/>
      <c r="D1" s="452"/>
      <c r="E1" s="452"/>
      <c r="F1" s="452"/>
    </row>
    <row r="2" spans="1:7" ht="15.75" x14ac:dyDescent="0.25">
      <c r="A2" s="452" t="str">
        <f>Note17!A2</f>
        <v>Financial Statements for the Year Ended 31 December, 2021</v>
      </c>
      <c r="B2" s="452"/>
      <c r="C2" s="452"/>
      <c r="D2" s="452"/>
      <c r="E2" s="452"/>
      <c r="F2" s="452"/>
    </row>
    <row r="3" spans="1:7" ht="15.75" x14ac:dyDescent="0.25">
      <c r="A3" s="452" t="s">
        <v>424</v>
      </c>
      <c r="B3" s="452"/>
      <c r="C3" s="452"/>
      <c r="D3" s="452"/>
      <c r="E3" s="452"/>
      <c r="F3" s="452"/>
    </row>
    <row r="4" spans="1:7" ht="15.75" x14ac:dyDescent="0.25">
      <c r="A4" s="452"/>
      <c r="B4" s="452"/>
      <c r="C4" s="452"/>
      <c r="D4" s="452"/>
      <c r="E4" s="452"/>
      <c r="F4" s="452"/>
    </row>
    <row r="5" spans="1:7" ht="15.75" x14ac:dyDescent="0.25">
      <c r="A5" s="449" t="s">
        <v>908</v>
      </c>
      <c r="B5" s="449"/>
      <c r="C5" s="449"/>
      <c r="D5" s="449"/>
      <c r="E5" s="449"/>
      <c r="F5" s="449"/>
    </row>
    <row r="6" spans="1:7" ht="31.5" x14ac:dyDescent="0.25">
      <c r="A6" s="452" t="s">
        <v>411</v>
      </c>
      <c r="B6" s="449" t="s">
        <v>384</v>
      </c>
      <c r="C6" s="452" t="str">
        <f>Note17!C6</f>
        <v>Year Ended 31st 
December 2021</v>
      </c>
      <c r="D6" s="452"/>
      <c r="E6" s="452"/>
      <c r="F6" s="386" t="s">
        <v>792</v>
      </c>
    </row>
    <row r="7" spans="1:7" ht="15.75" x14ac:dyDescent="0.25">
      <c r="A7" s="452"/>
      <c r="B7" s="449"/>
      <c r="C7" s="388" t="s">
        <v>481</v>
      </c>
      <c r="D7" s="415" t="s">
        <v>482</v>
      </c>
      <c r="E7" s="388" t="s">
        <v>483</v>
      </c>
      <c r="F7" s="388" t="s">
        <v>481</v>
      </c>
    </row>
    <row r="8" spans="1:7" x14ac:dyDescent="0.25">
      <c r="A8" s="407">
        <v>1</v>
      </c>
      <c r="B8" s="397" t="s">
        <v>432</v>
      </c>
      <c r="C8" s="391">
        <v>145207.34</v>
      </c>
      <c r="D8" s="397">
        <v>0</v>
      </c>
      <c r="E8" s="391">
        <f>D8-C8</f>
        <v>-145207.34</v>
      </c>
      <c r="F8" s="391">
        <v>20670322</v>
      </c>
    </row>
    <row r="9" spans="1:7" x14ac:dyDescent="0.25">
      <c r="A9" s="407">
        <v>2</v>
      </c>
      <c r="B9" s="397" t="s">
        <v>433</v>
      </c>
      <c r="C9" s="391">
        <v>0</v>
      </c>
      <c r="D9" s="397">
        <v>0</v>
      </c>
      <c r="E9" s="391">
        <f>D9-C9</f>
        <v>0</v>
      </c>
      <c r="F9" s="391">
        <v>0</v>
      </c>
    </row>
    <row r="10" spans="1:7" x14ac:dyDescent="0.25">
      <c r="A10" s="407">
        <v>3</v>
      </c>
      <c r="B10" s="397" t="s">
        <v>434</v>
      </c>
      <c r="C10" s="391">
        <v>0</v>
      </c>
      <c r="D10" s="397">
        <v>0</v>
      </c>
      <c r="E10" s="391">
        <f>D10-C10</f>
        <v>0</v>
      </c>
      <c r="F10" s="391">
        <v>0</v>
      </c>
    </row>
    <row r="11" spans="1:7" x14ac:dyDescent="0.25">
      <c r="A11" s="407">
        <v>4</v>
      </c>
      <c r="B11" s="397" t="s">
        <v>464</v>
      </c>
      <c r="C11" s="391">
        <v>0</v>
      </c>
      <c r="D11" s="397">
        <v>0</v>
      </c>
      <c r="E11" s="391">
        <f>D11-C11</f>
        <v>0</v>
      </c>
      <c r="F11" s="391">
        <v>0</v>
      </c>
    </row>
    <row r="12" spans="1:7" x14ac:dyDescent="0.25">
      <c r="A12" s="451"/>
      <c r="B12" s="451"/>
      <c r="C12" s="451"/>
      <c r="D12" s="451"/>
      <c r="E12" s="451"/>
      <c r="F12" s="451"/>
    </row>
    <row r="13" spans="1:7" ht="15.75" x14ac:dyDescent="0.25">
      <c r="A13" s="449" t="s">
        <v>266</v>
      </c>
      <c r="B13" s="449"/>
      <c r="C13" s="393">
        <f>SUM(C8:C11)</f>
        <v>145207.34</v>
      </c>
      <c r="D13" s="394">
        <f>SUM(D8:D11)</f>
        <v>0</v>
      </c>
      <c r="E13" s="393">
        <v>149736478</v>
      </c>
      <c r="F13" s="393">
        <f>SUM(F8:F11)</f>
        <v>20670322</v>
      </c>
      <c r="G13" s="394"/>
    </row>
    <row r="14" spans="1:7" ht="15.75" x14ac:dyDescent="0.25">
      <c r="A14" s="452"/>
      <c r="B14" s="452"/>
      <c r="C14" s="452"/>
      <c r="D14" s="452"/>
      <c r="E14" s="452"/>
      <c r="F14" s="452"/>
    </row>
    <row r="15" spans="1:7" x14ac:dyDescent="0.25">
      <c r="A15" s="451"/>
      <c r="B15" s="451"/>
      <c r="C15" s="451"/>
      <c r="D15" s="451"/>
      <c r="E15" s="451"/>
      <c r="F15" s="451"/>
    </row>
    <row r="16" spans="1:7" ht="15.75" x14ac:dyDescent="0.25">
      <c r="A16" s="449"/>
      <c r="B16" s="449"/>
      <c r="C16" s="449"/>
      <c r="D16" s="449"/>
      <c r="E16" s="449"/>
      <c r="F16" s="449"/>
    </row>
  </sheetData>
  <mergeCells count="13">
    <mergeCell ref="A12:F12"/>
    <mergeCell ref="A13:B13"/>
    <mergeCell ref="A14:F14"/>
    <mergeCell ref="A15:F15"/>
    <mergeCell ref="A16:F16"/>
    <mergeCell ref="A6:A7"/>
    <mergeCell ref="B6:B7"/>
    <mergeCell ref="C6:E6"/>
    <mergeCell ref="A1:F1"/>
    <mergeCell ref="A2:F2"/>
    <mergeCell ref="A3:F3"/>
    <mergeCell ref="A4:F4"/>
    <mergeCell ref="A5:F5"/>
  </mergeCells>
  <pageMargins left="0.7" right="0.7" top="0.75" bottom="0.75" header="0.3" footer="0.3"/>
  <pageSetup paperSize="9" scale="6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4"/>
  <sheetViews>
    <sheetView showGridLines="0" zoomScaleNormal="100" zoomScaleSheetLayoutView="142" workbookViewId="0">
      <selection activeCell="C13" sqref="C13"/>
    </sheetView>
  </sheetViews>
  <sheetFormatPr defaultColWidth="9.140625" defaultRowHeight="14.25" x14ac:dyDescent="0.25"/>
  <cols>
    <col min="1" max="1" width="7" style="407" bestFit="1" customWidth="1"/>
    <col min="2" max="2" width="49.42578125" style="397" customWidth="1"/>
    <col min="3" max="3" width="18.85546875" style="391" bestFit="1" customWidth="1"/>
    <col min="4" max="4" width="18.28515625" style="391" bestFit="1" customWidth="1"/>
    <col min="5" max="16384" width="9.140625" style="397"/>
  </cols>
  <sheetData>
    <row r="1" spans="1:4" ht="15.75" x14ac:dyDescent="0.25">
      <c r="A1" s="452" t="str">
        <f>'N9'!A1</f>
        <v>Ankpa Local Government of Kogi State</v>
      </c>
      <c r="B1" s="452"/>
      <c r="C1" s="452"/>
      <c r="D1" s="452"/>
    </row>
    <row r="2" spans="1:4" ht="15.75" x14ac:dyDescent="0.25">
      <c r="A2" s="452" t="str">
        <f>'N9'!A2</f>
        <v>Financial Statements for the Year Ended 31 December, 2021</v>
      </c>
      <c r="B2" s="452"/>
      <c r="C2" s="452"/>
      <c r="D2" s="452"/>
    </row>
    <row r="3" spans="1:4" ht="15.75" x14ac:dyDescent="0.25">
      <c r="A3" s="452" t="s">
        <v>424</v>
      </c>
      <c r="B3" s="452"/>
      <c r="C3" s="452"/>
      <c r="D3" s="452"/>
    </row>
    <row r="4" spans="1:4" x14ac:dyDescent="0.25">
      <c r="A4" s="451"/>
      <c r="B4" s="451"/>
      <c r="C4" s="451"/>
      <c r="D4" s="451"/>
    </row>
    <row r="5" spans="1:4" ht="15.75" x14ac:dyDescent="0.25">
      <c r="A5" s="449" t="s">
        <v>937</v>
      </c>
      <c r="B5" s="449"/>
      <c r="C5" s="449"/>
      <c r="D5" s="449"/>
    </row>
    <row r="6" spans="1:4" ht="31.5" x14ac:dyDescent="0.25">
      <c r="A6" s="405"/>
      <c r="B6" s="405"/>
      <c r="C6" s="386" t="s">
        <v>839</v>
      </c>
      <c r="D6" s="386" t="s">
        <v>792</v>
      </c>
    </row>
    <row r="7" spans="1:4" ht="15.75" x14ac:dyDescent="0.25">
      <c r="A7" s="408" t="s">
        <v>411</v>
      </c>
      <c r="B7" s="394" t="s">
        <v>422</v>
      </c>
      <c r="C7" s="410" t="s">
        <v>423</v>
      </c>
      <c r="D7" s="410" t="s">
        <v>423</v>
      </c>
    </row>
    <row r="8" spans="1:4" x14ac:dyDescent="0.25">
      <c r="A8" s="407">
        <v>1</v>
      </c>
      <c r="B8" s="406" t="s">
        <v>425</v>
      </c>
      <c r="C8" s="391">
        <v>2214.58</v>
      </c>
      <c r="D8" s="391">
        <v>5000</v>
      </c>
    </row>
    <row r="9" spans="1:4" x14ac:dyDescent="0.25">
      <c r="A9" s="407">
        <v>2</v>
      </c>
      <c r="B9" s="406" t="s">
        <v>419</v>
      </c>
      <c r="C9" s="391">
        <v>3931.72</v>
      </c>
      <c r="D9" s="391">
        <v>3613262.46</v>
      </c>
    </row>
    <row r="10" spans="1:4" x14ac:dyDescent="0.25">
      <c r="A10" s="407">
        <v>3</v>
      </c>
      <c r="B10" s="406" t="s">
        <v>420</v>
      </c>
      <c r="C10" s="391">
        <v>253468.39</v>
      </c>
      <c r="D10" s="391">
        <v>20792.62</v>
      </c>
    </row>
    <row r="11" spans="1:4" x14ac:dyDescent="0.25">
      <c r="A11" s="407">
        <v>4</v>
      </c>
      <c r="B11" s="406" t="s">
        <v>421</v>
      </c>
      <c r="C11" s="391">
        <v>4091625.2</v>
      </c>
      <c r="D11" s="391">
        <v>286523</v>
      </c>
    </row>
    <row r="12" spans="1:4" x14ac:dyDescent="0.25">
      <c r="A12" s="407">
        <v>5</v>
      </c>
      <c r="B12" s="441" t="s">
        <v>939</v>
      </c>
      <c r="C12" s="442">
        <v>30864.720000000001</v>
      </c>
      <c r="D12" s="442">
        <v>11952.92</v>
      </c>
    </row>
    <row r="13" spans="1:4" x14ac:dyDescent="0.25">
      <c r="A13" s="407">
        <v>6</v>
      </c>
      <c r="B13" s="441" t="s">
        <v>940</v>
      </c>
      <c r="C13" s="443">
        <v>682.36</v>
      </c>
      <c r="D13" s="443" t="s">
        <v>928</v>
      </c>
    </row>
    <row r="14" spans="1:4" ht="15.75" x14ac:dyDescent="0.25">
      <c r="A14" s="451"/>
      <c r="B14" s="451"/>
      <c r="C14" s="393">
        <f>SUM(C8:C12)</f>
        <v>4382104.6100000003</v>
      </c>
      <c r="D14" s="393">
        <f>SUM(D8:D12)</f>
        <v>3937531</v>
      </c>
    </row>
  </sheetData>
  <mergeCells count="6">
    <mergeCell ref="A14:B14"/>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30" workbookViewId="0">
      <selection activeCell="A11" sqref="A11:K11"/>
    </sheetView>
  </sheetViews>
  <sheetFormatPr defaultColWidth="9.140625" defaultRowHeight="15" x14ac:dyDescent="0.25"/>
  <cols>
    <col min="1" max="1" width="5" style="30" customWidth="1"/>
    <col min="2" max="2" width="19.28515625" style="30" customWidth="1"/>
    <col min="3" max="3" width="23.42578125" style="30" customWidth="1"/>
    <col min="4" max="4" width="18.5703125" style="30" customWidth="1"/>
    <col min="5" max="6" width="18.140625" style="30" customWidth="1"/>
    <col min="7" max="7" width="16.42578125" style="30" customWidth="1"/>
    <col min="8" max="8" width="20.42578125" style="30" customWidth="1"/>
    <col min="9" max="10" width="18.140625" style="30" customWidth="1"/>
    <col min="11" max="11" width="17.7109375" style="30" customWidth="1"/>
    <col min="12" max="16384" width="9.140625" style="30"/>
  </cols>
  <sheetData>
    <row r="1" spans="1:11" ht="19.5" thickBot="1" x14ac:dyDescent="0.35">
      <c r="A1" s="585" t="str">
        <f>'10a'!A1:D1</f>
        <v>Ankpa Local Government of Kogi State</v>
      </c>
      <c r="B1" s="586"/>
      <c r="C1" s="586"/>
      <c r="D1" s="586"/>
      <c r="E1" s="586"/>
      <c r="F1" s="586"/>
      <c r="G1" s="586"/>
      <c r="H1" s="586"/>
      <c r="I1" s="586"/>
      <c r="J1" s="586"/>
      <c r="K1" s="587"/>
    </row>
    <row r="2" spans="1:11" ht="19.5" thickBot="1" x14ac:dyDescent="0.35">
      <c r="A2" s="585" t="str">
        <f>'10a'!A2:D2</f>
        <v>Financial Statements for the Year Ended 31 December, 2021</v>
      </c>
      <c r="B2" s="586"/>
      <c r="C2" s="586"/>
      <c r="D2" s="586"/>
      <c r="E2" s="586"/>
      <c r="F2" s="586"/>
      <c r="G2" s="586"/>
      <c r="H2" s="586"/>
      <c r="I2" s="586"/>
      <c r="J2" s="586"/>
      <c r="K2" s="587"/>
    </row>
    <row r="3" spans="1:11" ht="19.5" thickBot="1" x14ac:dyDescent="0.35">
      <c r="A3" s="588" t="s">
        <v>424</v>
      </c>
      <c r="B3" s="589"/>
      <c r="C3" s="589"/>
      <c r="D3" s="589"/>
      <c r="E3" s="589"/>
      <c r="F3" s="589"/>
      <c r="G3" s="589"/>
      <c r="H3" s="589"/>
      <c r="I3" s="589"/>
      <c r="J3" s="589"/>
      <c r="K3" s="590"/>
    </row>
    <row r="4" spans="1:11" ht="19.5" thickBot="1" x14ac:dyDescent="0.35">
      <c r="A4" s="591" t="s">
        <v>497</v>
      </c>
      <c r="B4" s="592"/>
      <c r="C4" s="592"/>
      <c r="D4" s="592"/>
      <c r="E4" s="592"/>
      <c r="F4" s="592"/>
      <c r="G4" s="592"/>
      <c r="H4" s="592"/>
      <c r="I4" s="592"/>
      <c r="J4" s="592"/>
      <c r="K4" s="593"/>
    </row>
    <row r="5" spans="1:11" s="51" customFormat="1" ht="32.25" thickBot="1" x14ac:dyDescent="0.3">
      <c r="A5" s="142" t="s">
        <v>411</v>
      </c>
      <c r="B5" s="143" t="s">
        <v>448</v>
      </c>
      <c r="C5" s="143" t="s">
        <v>447</v>
      </c>
      <c r="D5" s="144" t="s">
        <v>446</v>
      </c>
      <c r="E5" s="144" t="s">
        <v>449</v>
      </c>
      <c r="F5" s="145" t="s">
        <v>445</v>
      </c>
      <c r="G5" s="145" t="s">
        <v>444</v>
      </c>
      <c r="H5" s="144" t="s">
        <v>443</v>
      </c>
      <c r="I5" s="144" t="s">
        <v>442</v>
      </c>
      <c r="J5" s="145" t="s">
        <v>441</v>
      </c>
      <c r="K5" s="146" t="s">
        <v>263</v>
      </c>
    </row>
    <row r="6" spans="1:11" ht="18.75" customHeight="1" x14ac:dyDescent="0.25">
      <c r="A6" s="52">
        <v>1</v>
      </c>
      <c r="B6" s="250" t="s">
        <v>753</v>
      </c>
      <c r="C6" s="250" t="s">
        <v>755</v>
      </c>
      <c r="D6" s="62"/>
      <c r="E6" s="53"/>
      <c r="F6" s="54"/>
      <c r="G6" s="55"/>
      <c r="H6" s="53"/>
      <c r="I6" s="245">
        <v>199095204.72</v>
      </c>
      <c r="J6" s="245"/>
      <c r="K6" s="246">
        <f>I6-J6</f>
        <v>199095204.72</v>
      </c>
    </row>
    <row r="7" spans="1:11" ht="15.75" thickBot="1" x14ac:dyDescent="0.3">
      <c r="A7" s="56"/>
      <c r="B7" s="57"/>
      <c r="C7" s="57"/>
      <c r="D7" s="63"/>
      <c r="E7" s="58"/>
      <c r="F7" s="59"/>
      <c r="G7" s="60"/>
      <c r="H7" s="58"/>
      <c r="I7" s="58"/>
      <c r="J7" s="58"/>
      <c r="K7" s="61">
        <f t="shared" ref="K7" si="0">I7-J7</f>
        <v>0</v>
      </c>
    </row>
    <row r="8" spans="1:11" ht="15.75" thickBot="1" x14ac:dyDescent="0.3">
      <c r="A8" s="594"/>
      <c r="B8" s="595"/>
      <c r="C8" s="595"/>
      <c r="D8" s="595"/>
      <c r="E8" s="595"/>
      <c r="F8" s="595"/>
      <c r="G8" s="595"/>
      <c r="H8" s="595"/>
      <c r="I8" s="595"/>
      <c r="J8" s="595"/>
      <c r="K8" s="596"/>
    </row>
    <row r="9" spans="1:11" ht="16.5" thickBot="1" x14ac:dyDescent="0.3">
      <c r="A9" s="597" t="s">
        <v>1</v>
      </c>
      <c r="B9" s="598"/>
      <c r="C9" s="598"/>
      <c r="D9" s="598"/>
      <c r="E9" s="598"/>
      <c r="F9" s="598"/>
      <c r="G9" s="598"/>
      <c r="H9" s="599"/>
      <c r="I9" s="247">
        <f>SUM(I6:I7)</f>
        <v>199095204.72</v>
      </c>
      <c r="J9" s="248">
        <f>SUM(J6:J7)</f>
        <v>0</v>
      </c>
      <c r="K9" s="249">
        <f>SUM(K6:K7)</f>
        <v>199095204.72</v>
      </c>
    </row>
    <row r="10" spans="1:11" ht="15.75" thickBot="1" x14ac:dyDescent="0.3">
      <c r="A10" s="578"/>
      <c r="B10" s="579"/>
      <c r="C10" s="579"/>
      <c r="D10" s="579"/>
      <c r="E10" s="579"/>
      <c r="F10" s="579"/>
      <c r="G10" s="579"/>
      <c r="H10" s="579"/>
      <c r="I10" s="580"/>
      <c r="J10" s="580"/>
      <c r="K10" s="581"/>
    </row>
    <row r="11" spans="1:11" ht="21" customHeight="1" thickBot="1" x14ac:dyDescent="0.3">
      <c r="A11" s="582"/>
      <c r="B11" s="583"/>
      <c r="C11" s="583"/>
      <c r="D11" s="583"/>
      <c r="E11" s="583"/>
      <c r="F11" s="583"/>
      <c r="G11" s="583"/>
      <c r="H11" s="583"/>
      <c r="I11" s="583"/>
      <c r="J11" s="583"/>
      <c r="K11" s="584"/>
    </row>
  </sheetData>
  <mergeCells count="8">
    <mergeCell ref="A10:K10"/>
    <mergeCell ref="A11:K11"/>
    <mergeCell ref="A1:K1"/>
    <mergeCell ref="A2:K2"/>
    <mergeCell ref="A3:K3"/>
    <mergeCell ref="A4:K4"/>
    <mergeCell ref="A8:K8"/>
    <mergeCell ref="A9:H9"/>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FACE-DFA1-4281-B23A-6B1AEE48E5F1}">
  <sheetPr>
    <tabColor theme="9" tint="-0.249977111117893"/>
  </sheetPr>
  <dimension ref="A1"/>
  <sheetViews>
    <sheetView workbookViewId="0"/>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11"/>
  <sheetViews>
    <sheetView zoomScaleNormal="100" zoomScaleSheetLayoutView="130" workbookViewId="0">
      <selection activeCell="A11" sqref="A11:D11"/>
    </sheetView>
  </sheetViews>
  <sheetFormatPr defaultColWidth="9.140625" defaultRowHeight="15" x14ac:dyDescent="0.25"/>
  <cols>
    <col min="1" max="1" width="5" style="30" customWidth="1"/>
    <col min="2" max="2" width="46.42578125" style="30" customWidth="1"/>
    <col min="3" max="3" width="33.5703125" style="30" customWidth="1"/>
    <col min="4" max="4" width="37" style="30" customWidth="1"/>
    <col min="5" max="16384" width="9.140625" style="30"/>
  </cols>
  <sheetData>
    <row r="1" spans="1:4" ht="19.5" thickBot="1" x14ac:dyDescent="0.35">
      <c r="A1" s="585" t="str">
        <f>Note20!A1</f>
        <v>Ankpa Local Government of Kogi State</v>
      </c>
      <c r="B1" s="586"/>
      <c r="C1" s="586"/>
      <c r="D1" s="586"/>
    </row>
    <row r="2" spans="1:4" ht="19.5" thickBot="1" x14ac:dyDescent="0.35">
      <c r="A2" s="585" t="str">
        <f>Note20!A2</f>
        <v>Financial Statements for the Year Ended 31 December, 2021</v>
      </c>
      <c r="B2" s="586"/>
      <c r="C2" s="586"/>
      <c r="D2" s="586"/>
    </row>
    <row r="3" spans="1:4" ht="19.5" thickBot="1" x14ac:dyDescent="0.35">
      <c r="A3" s="588" t="s">
        <v>424</v>
      </c>
      <c r="B3" s="589"/>
      <c r="C3" s="589"/>
      <c r="D3" s="589"/>
    </row>
    <row r="4" spans="1:4" ht="19.5" thickBot="1" x14ac:dyDescent="0.35">
      <c r="A4" s="591" t="s">
        <v>733</v>
      </c>
      <c r="B4" s="592"/>
      <c r="C4" s="592"/>
      <c r="D4" s="592"/>
    </row>
    <row r="5" spans="1:4" s="51" customFormat="1" ht="32.25" thickBot="1" x14ac:dyDescent="0.3">
      <c r="A5" s="142" t="s">
        <v>411</v>
      </c>
      <c r="B5" s="143" t="s">
        <v>384</v>
      </c>
      <c r="C5" s="143" t="str">
        <f>'Note 21'!C6</f>
        <v>Year Ended 31st 
December 2021</v>
      </c>
      <c r="D5" s="145" t="str">
        <f>'Note 21'!D6</f>
        <v>Year Ended 31st 
December 2020</v>
      </c>
    </row>
    <row r="6" spans="1:4" x14ac:dyDescent="0.25">
      <c r="A6" s="52">
        <v>1</v>
      </c>
      <c r="B6" s="239" t="s">
        <v>731</v>
      </c>
      <c r="C6" s="242">
        <v>0</v>
      </c>
      <c r="D6" s="53"/>
    </row>
    <row r="7" spans="1:4" ht="15.75" thickBot="1" x14ac:dyDescent="0.3">
      <c r="A7" s="56">
        <v>2</v>
      </c>
      <c r="B7" s="240" t="s">
        <v>732</v>
      </c>
      <c r="C7" s="243">
        <v>0</v>
      </c>
      <c r="D7" s="58"/>
    </row>
    <row r="8" spans="1:4" ht="15.75" thickBot="1" x14ac:dyDescent="0.3">
      <c r="A8" s="594"/>
      <c r="B8" s="595"/>
      <c r="C8" s="600"/>
      <c r="D8" s="595"/>
    </row>
    <row r="9" spans="1:4" ht="16.5" thickBot="1" x14ac:dyDescent="0.3">
      <c r="A9" s="237" t="s">
        <v>1</v>
      </c>
      <c r="B9" s="238"/>
      <c r="C9" s="241">
        <f>SUM(C6:C7)</f>
        <v>0</v>
      </c>
      <c r="D9" s="241">
        <f>SUM(D6:D7)</f>
        <v>0</v>
      </c>
    </row>
    <row r="10" spans="1:4" ht="15.75" thickBot="1" x14ac:dyDescent="0.3">
      <c r="A10" s="578"/>
      <c r="B10" s="579"/>
      <c r="C10" s="580"/>
      <c r="D10" s="580"/>
    </row>
    <row r="11" spans="1:4" ht="21" customHeight="1" thickBot="1" x14ac:dyDescent="0.3">
      <c r="A11" s="582"/>
      <c r="B11" s="583"/>
      <c r="C11" s="583"/>
      <c r="D11" s="583"/>
    </row>
  </sheetData>
  <mergeCells count="7">
    <mergeCell ref="A10:D10"/>
    <mergeCell ref="A11:D11"/>
    <mergeCell ref="A1:D1"/>
    <mergeCell ref="A2:D2"/>
    <mergeCell ref="A3:D3"/>
    <mergeCell ref="A4:D4"/>
    <mergeCell ref="A8:D8"/>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zoomScaleNormal="100" zoomScaleSheetLayoutView="160" workbookViewId="0">
      <selection activeCell="A11" sqref="A11:D11"/>
    </sheetView>
  </sheetViews>
  <sheetFormatPr defaultColWidth="9.140625" defaultRowHeight="15.75" x14ac:dyDescent="0.25"/>
  <cols>
    <col min="1" max="1" width="5.28515625" style="3" customWidth="1"/>
    <col min="2" max="2" width="31.5703125" style="3" customWidth="1"/>
    <col min="3" max="3" width="32.140625" style="3" customWidth="1"/>
    <col min="4" max="4" width="32.5703125" style="3" customWidth="1"/>
    <col min="5" max="16384" width="9.140625" style="3"/>
  </cols>
  <sheetData>
    <row r="1" spans="1:4" ht="19.5" thickBot="1" x14ac:dyDescent="0.35">
      <c r="A1" s="602" t="str">
        <f>Note20!A1</f>
        <v>Ankpa Local Government of Kogi State</v>
      </c>
      <c r="B1" s="603"/>
      <c r="C1" s="603"/>
      <c r="D1" s="604"/>
    </row>
    <row r="2" spans="1:4" ht="19.5" thickBot="1" x14ac:dyDescent="0.35">
      <c r="A2" s="602" t="str">
        <f>Note20!A2</f>
        <v>Financial Statements for the Year Ended 31 December, 2021</v>
      </c>
      <c r="B2" s="603"/>
      <c r="C2" s="603"/>
      <c r="D2" s="604"/>
    </row>
    <row r="3" spans="1:4" ht="19.5" thickBot="1" x14ac:dyDescent="0.35">
      <c r="A3" s="602" t="s">
        <v>424</v>
      </c>
      <c r="B3" s="603"/>
      <c r="C3" s="603"/>
      <c r="D3" s="604"/>
    </row>
    <row r="4" spans="1:4" ht="16.5" thickBot="1" x14ac:dyDescent="0.3">
      <c r="A4" s="605"/>
      <c r="B4" s="606"/>
      <c r="C4" s="606"/>
      <c r="D4" s="607"/>
    </row>
    <row r="5" spans="1:4" ht="19.5" thickBot="1" x14ac:dyDescent="0.35">
      <c r="A5" s="608" t="s">
        <v>498</v>
      </c>
      <c r="B5" s="609"/>
      <c r="C5" s="609"/>
      <c r="D5" s="610"/>
    </row>
    <row r="6" spans="1:4" ht="16.5" thickBot="1" x14ac:dyDescent="0.3">
      <c r="A6" s="64" t="s">
        <v>411</v>
      </c>
      <c r="B6" s="31" t="s">
        <v>384</v>
      </c>
      <c r="C6" s="24" t="str">
        <f>'N9'!C6</f>
        <v>Year Ended 31st 
December 2021</v>
      </c>
      <c r="D6" s="65" t="str">
        <f>'N9'!F6</f>
        <v>Year Ended 31st 
December 2020</v>
      </c>
    </row>
    <row r="7" spans="1:4" ht="16.5" thickBot="1" x14ac:dyDescent="0.3">
      <c r="A7" s="140"/>
      <c r="B7" s="66"/>
      <c r="C7" s="67"/>
      <c r="D7" s="67"/>
    </row>
    <row r="8" spans="1:4" ht="16.5" thickBot="1" x14ac:dyDescent="0.3">
      <c r="A8" s="611"/>
      <c r="B8" s="612"/>
      <c r="C8" s="612"/>
      <c r="D8" s="613"/>
    </row>
    <row r="9" spans="1:4" ht="16.5" thickBot="1" x14ac:dyDescent="0.3">
      <c r="A9" s="614" t="s">
        <v>262</v>
      </c>
      <c r="B9" s="615"/>
      <c r="C9" s="32"/>
      <c r="D9" s="25"/>
    </row>
    <row r="10" spans="1:4" ht="16.5" thickBot="1" x14ac:dyDescent="0.3">
      <c r="A10" s="611"/>
      <c r="B10" s="612"/>
      <c r="C10" s="616"/>
      <c r="D10" s="617"/>
    </row>
    <row r="11" spans="1:4" ht="33" customHeight="1" x14ac:dyDescent="0.25">
      <c r="A11" s="601"/>
      <c r="B11" s="601"/>
      <c r="C11" s="601"/>
      <c r="D11" s="601"/>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0"/>
  <sheetViews>
    <sheetView zoomScaleNormal="100" zoomScaleSheetLayoutView="96" workbookViewId="0">
      <selection activeCell="A2" sqref="A2:G2"/>
    </sheetView>
  </sheetViews>
  <sheetFormatPr defaultColWidth="9.140625" defaultRowHeight="15.75" x14ac:dyDescent="0.25"/>
  <cols>
    <col min="1" max="1" width="5.7109375" style="16" customWidth="1"/>
    <col min="2" max="2" width="39.140625" style="16" customWidth="1"/>
    <col min="3" max="3" width="23.42578125" style="16" customWidth="1"/>
    <col min="4" max="4" width="11.140625" style="16" customWidth="1"/>
    <col min="5" max="5" width="24.7109375" style="16" customWidth="1"/>
    <col min="6" max="6" width="23.28515625" style="16" customWidth="1"/>
    <col min="7" max="7" width="20.140625" style="40" customWidth="1"/>
    <col min="8" max="8" width="9.140625" style="16"/>
    <col min="9" max="9" width="9.7109375" style="16" customWidth="1"/>
    <col min="10" max="16384" width="9.140625" style="16"/>
  </cols>
  <sheetData>
    <row r="1" spans="1:9" ht="19.5" thickBot="1" x14ac:dyDescent="0.35">
      <c r="A1" s="585" t="str">
        <f>'Note 21'!A1:D1</f>
        <v>Ankpa Local Government of Kogi State</v>
      </c>
      <c r="B1" s="586"/>
      <c r="C1" s="586"/>
      <c r="D1" s="586"/>
      <c r="E1" s="586"/>
      <c r="F1" s="586"/>
      <c r="G1" s="587"/>
    </row>
    <row r="2" spans="1:9" ht="19.5" thickBot="1" x14ac:dyDescent="0.35">
      <c r="A2" s="585" t="str">
        <f>'Note 21'!A2:D2</f>
        <v>Financial Statements for the Year Ended 31 December, 2021</v>
      </c>
      <c r="B2" s="586"/>
      <c r="C2" s="586"/>
      <c r="D2" s="586"/>
      <c r="E2" s="586"/>
      <c r="F2" s="586"/>
      <c r="G2" s="587"/>
    </row>
    <row r="3" spans="1:9" ht="19.5" thickBot="1" x14ac:dyDescent="0.35">
      <c r="A3" s="585" t="s">
        <v>424</v>
      </c>
      <c r="B3" s="586"/>
      <c r="C3" s="586"/>
      <c r="D3" s="586"/>
      <c r="E3" s="586"/>
      <c r="F3" s="586"/>
      <c r="G3" s="587"/>
    </row>
    <row r="4" spans="1:9" ht="16.5" thickBot="1" x14ac:dyDescent="0.3">
      <c r="A4" s="621"/>
      <c r="B4" s="622"/>
      <c r="C4" s="622"/>
      <c r="D4" s="622"/>
      <c r="E4" s="622"/>
      <c r="F4" s="622"/>
      <c r="G4" s="623"/>
    </row>
    <row r="5" spans="1:9" ht="19.5" thickBot="1" x14ac:dyDescent="0.35">
      <c r="A5" s="591" t="s">
        <v>503</v>
      </c>
      <c r="B5" s="592"/>
      <c r="C5" s="592"/>
      <c r="D5" s="592"/>
      <c r="E5" s="592"/>
      <c r="F5" s="592"/>
      <c r="G5" s="593"/>
    </row>
    <row r="6" spans="1:9" ht="32.25" thickBot="1" x14ac:dyDescent="0.3">
      <c r="A6" s="624" t="s">
        <v>437</v>
      </c>
      <c r="B6" s="625"/>
      <c r="C6" s="148" t="s">
        <v>735</v>
      </c>
      <c r="D6" s="148" t="s">
        <v>435</v>
      </c>
      <c r="E6" s="148" t="s">
        <v>736</v>
      </c>
      <c r="F6" s="148" t="s">
        <v>737</v>
      </c>
      <c r="G6" s="198" t="s">
        <v>408</v>
      </c>
    </row>
    <row r="7" spans="1:9" ht="16.5" thickBot="1" x14ac:dyDescent="0.3">
      <c r="A7" s="626" t="s">
        <v>438</v>
      </c>
      <c r="B7" s="627"/>
      <c r="C7" s="147"/>
      <c r="D7" s="47"/>
      <c r="E7" s="47"/>
      <c r="F7" s="47"/>
      <c r="G7" s="199"/>
    </row>
    <row r="8" spans="1:9" ht="39.75" customHeight="1" thickBot="1" x14ac:dyDescent="0.3">
      <c r="A8" s="48">
        <v>1</v>
      </c>
      <c r="B8" s="49"/>
      <c r="C8" s="228">
        <v>0</v>
      </c>
      <c r="D8" s="228">
        <v>0</v>
      </c>
      <c r="E8" s="228">
        <v>0</v>
      </c>
      <c r="F8" s="228">
        <v>0</v>
      </c>
      <c r="G8" s="200">
        <f>E8-F8</f>
        <v>0</v>
      </c>
    </row>
    <row r="9" spans="1:9" ht="16.5" thickBot="1" x14ac:dyDescent="0.3">
      <c r="A9" s="628"/>
      <c r="B9" s="629"/>
      <c r="C9" s="629"/>
      <c r="D9" s="629"/>
      <c r="E9" s="629"/>
      <c r="F9" s="629"/>
      <c r="G9" s="630"/>
    </row>
    <row r="10" spans="1:9" ht="16.5" thickBot="1" x14ac:dyDescent="0.3">
      <c r="A10" s="631" t="s">
        <v>439</v>
      </c>
      <c r="B10" s="632"/>
      <c r="C10" s="229">
        <f>SUM(C8)</f>
        <v>0</v>
      </c>
      <c r="D10" s="41"/>
      <c r="E10" s="229">
        <f>SUM(E8)</f>
        <v>0</v>
      </c>
      <c r="F10" s="229">
        <f>SUM(F8)</f>
        <v>0</v>
      </c>
      <c r="G10" s="201"/>
    </row>
    <row r="11" spans="1:9" ht="16.5" thickBot="1" x14ac:dyDescent="0.3">
      <c r="A11" s="633"/>
      <c r="B11" s="634"/>
      <c r="C11" s="634"/>
      <c r="D11" s="634"/>
      <c r="E11" s="634"/>
      <c r="F11" s="634"/>
      <c r="G11" s="635"/>
    </row>
    <row r="12" spans="1:9" x14ac:dyDescent="0.25">
      <c r="A12" s="636" t="s">
        <v>440</v>
      </c>
      <c r="B12" s="637"/>
      <c r="C12" s="50"/>
      <c r="D12" s="21"/>
      <c r="E12" s="21"/>
      <c r="F12" s="21"/>
      <c r="G12" s="202"/>
    </row>
    <row r="13" spans="1:9" x14ac:dyDescent="0.25">
      <c r="A13" s="46">
        <v>2</v>
      </c>
      <c r="B13" s="35"/>
      <c r="C13" s="36"/>
      <c r="D13" s="37"/>
      <c r="E13" s="35"/>
      <c r="F13" s="38">
        <f>D13*E13</f>
        <v>0</v>
      </c>
      <c r="G13" s="203">
        <f>F13-C13</f>
        <v>0</v>
      </c>
    </row>
    <row r="14" spans="1:9" ht="16.5" thickBot="1" x14ac:dyDescent="0.3">
      <c r="A14" s="46">
        <f>A13+1</f>
        <v>3</v>
      </c>
      <c r="B14" s="35"/>
      <c r="C14" s="39"/>
      <c r="D14" s="37"/>
      <c r="E14" s="35"/>
      <c r="F14" s="38">
        <f t="shared" ref="F14" si="0">D14*E14</f>
        <v>0</v>
      </c>
      <c r="G14" s="203">
        <f t="shared" ref="G14" si="1">F14-C14</f>
        <v>0</v>
      </c>
    </row>
    <row r="15" spans="1:9" ht="16.5" thickBot="1" x14ac:dyDescent="0.3">
      <c r="A15" s="618"/>
      <c r="B15" s="619"/>
      <c r="C15" s="619"/>
      <c r="D15" s="619"/>
      <c r="E15" s="619"/>
      <c r="F15" s="619"/>
      <c r="G15" s="620"/>
    </row>
    <row r="16" spans="1:9" ht="16.5" thickBot="1" x14ac:dyDescent="0.3">
      <c r="A16" s="638" t="s">
        <v>365</v>
      </c>
      <c r="B16" s="639"/>
      <c r="C16" s="41">
        <f>SUM(C13:C14)</f>
        <v>0</v>
      </c>
      <c r="D16" s="42"/>
      <c r="E16" s="42"/>
      <c r="F16" s="41">
        <f>SUM(F13:F14)</f>
        <v>0</v>
      </c>
      <c r="G16" s="204">
        <f>SUM(G13:G14)</f>
        <v>0</v>
      </c>
      <c r="I16" s="22"/>
    </row>
    <row r="17" spans="1:9" ht="12" customHeight="1" thickBot="1" x14ac:dyDescent="0.3">
      <c r="A17" s="618"/>
      <c r="B17" s="619"/>
      <c r="C17" s="619"/>
      <c r="D17" s="619"/>
      <c r="E17" s="619"/>
      <c r="F17" s="619"/>
      <c r="G17" s="620"/>
    </row>
    <row r="18" spans="1:9" ht="16.5" thickBot="1" x14ac:dyDescent="0.3">
      <c r="A18" s="640" t="s">
        <v>436</v>
      </c>
      <c r="B18" s="641"/>
      <c r="C18" s="43">
        <f>C16+C10</f>
        <v>0</v>
      </c>
      <c r="D18" s="44"/>
      <c r="E18" s="44"/>
      <c r="F18" s="45">
        <f>F16+F10</f>
        <v>0</v>
      </c>
      <c r="G18" s="204">
        <f>G16</f>
        <v>0</v>
      </c>
      <c r="I18" s="23"/>
    </row>
    <row r="19" spans="1:9" ht="16.5" thickBot="1" x14ac:dyDescent="0.3">
      <c r="A19" s="642"/>
      <c r="B19" s="643"/>
      <c r="C19" s="643"/>
      <c r="D19" s="643"/>
      <c r="E19" s="643"/>
      <c r="F19" s="643"/>
      <c r="G19" s="644"/>
    </row>
    <row r="20" spans="1:9" ht="51.75" customHeight="1" thickBot="1" x14ac:dyDescent="0.3">
      <c r="A20" s="645"/>
      <c r="B20" s="646"/>
      <c r="C20" s="646"/>
      <c r="D20" s="646"/>
      <c r="E20" s="646"/>
      <c r="F20" s="646"/>
      <c r="G20" s="647"/>
    </row>
  </sheetData>
  <mergeCells count="17">
    <mergeCell ref="A16:B16"/>
    <mergeCell ref="A17:G17"/>
    <mergeCell ref="A18:B18"/>
    <mergeCell ref="A19:G19"/>
    <mergeCell ref="A20:G20"/>
    <mergeCell ref="A15:G15"/>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65AA-0040-4540-B573-3CA26691168B}">
  <sheetPr>
    <tabColor theme="9" tint="-0.249977111117893"/>
  </sheetPr>
  <dimension ref="A1:D16"/>
  <sheetViews>
    <sheetView showGridLines="0" zoomScaleNormal="100" zoomScaleSheetLayoutView="142" workbookViewId="0">
      <selection activeCell="J18" sqref="J18"/>
    </sheetView>
  </sheetViews>
  <sheetFormatPr defaultColWidth="9.140625" defaultRowHeight="14.25" x14ac:dyDescent="0.25"/>
  <cols>
    <col min="1" max="1" width="7" style="407" bestFit="1" customWidth="1"/>
    <col min="2" max="2" width="49.42578125" style="397" customWidth="1"/>
    <col min="3" max="3" width="18.85546875" style="397" bestFit="1" customWidth="1"/>
    <col min="4" max="4" width="18.28515625" style="397" bestFit="1" customWidth="1"/>
    <col min="5" max="16384" width="9.140625" style="397"/>
  </cols>
  <sheetData>
    <row r="1" spans="1:4" ht="15.75" x14ac:dyDescent="0.25">
      <c r="A1" s="452" t="str">
        <f>'N9'!A1</f>
        <v>Ankpa Local Government of Kogi State</v>
      </c>
      <c r="B1" s="452"/>
      <c r="C1" s="452"/>
      <c r="D1" s="452"/>
    </row>
    <row r="2" spans="1:4" ht="15.75" x14ac:dyDescent="0.25">
      <c r="A2" s="452" t="str">
        <f>'N9'!A2</f>
        <v>Financial Statements for the Year Ended 31 December, 2021</v>
      </c>
      <c r="B2" s="452"/>
      <c r="C2" s="452"/>
      <c r="D2" s="452"/>
    </row>
    <row r="3" spans="1:4" ht="15.75" x14ac:dyDescent="0.25">
      <c r="A3" s="452" t="s">
        <v>424</v>
      </c>
      <c r="B3" s="452"/>
      <c r="C3" s="452"/>
      <c r="D3" s="452"/>
    </row>
    <row r="4" spans="1:4" x14ac:dyDescent="0.25">
      <c r="A4" s="451"/>
      <c r="B4" s="451"/>
      <c r="C4" s="451"/>
      <c r="D4" s="451"/>
    </row>
    <row r="5" spans="1:4" ht="15.75" x14ac:dyDescent="0.25">
      <c r="A5" s="449" t="s">
        <v>936</v>
      </c>
      <c r="B5" s="449"/>
      <c r="C5" s="449"/>
      <c r="D5" s="449"/>
    </row>
    <row r="6" spans="1:4" ht="31.5" x14ac:dyDescent="0.25">
      <c r="A6" s="408" t="s">
        <v>411</v>
      </c>
      <c r="B6" s="405" t="s">
        <v>384</v>
      </c>
      <c r="C6" s="398" t="s">
        <v>839</v>
      </c>
      <c r="D6" s="398" t="s">
        <v>792</v>
      </c>
    </row>
    <row r="7" spans="1:4" x14ac:dyDescent="0.25">
      <c r="A7" s="407">
        <v>1</v>
      </c>
      <c r="B7" s="406" t="s">
        <v>911</v>
      </c>
      <c r="C7" s="397">
        <v>600000</v>
      </c>
      <c r="D7" s="397">
        <v>176000</v>
      </c>
    </row>
    <row r="8" spans="1:4" x14ac:dyDescent="0.25">
      <c r="A8" s="407">
        <v>2</v>
      </c>
      <c r="B8" s="406" t="s">
        <v>912</v>
      </c>
      <c r="C8" s="397">
        <v>960000</v>
      </c>
      <c r="D8" s="397">
        <v>480000</v>
      </c>
    </row>
    <row r="9" spans="1:4" x14ac:dyDescent="0.25">
      <c r="A9" s="407">
        <v>3</v>
      </c>
      <c r="B9" s="406" t="s">
        <v>913</v>
      </c>
      <c r="C9" s="397">
        <v>960000</v>
      </c>
      <c r="D9" s="397">
        <v>480000</v>
      </c>
    </row>
    <row r="10" spans="1:4" x14ac:dyDescent="0.25">
      <c r="A10" s="407">
        <v>4</v>
      </c>
      <c r="B10" s="406" t="s">
        <v>914</v>
      </c>
      <c r="C10" s="397">
        <v>360000</v>
      </c>
      <c r="D10" s="397">
        <v>160000</v>
      </c>
    </row>
    <row r="11" spans="1:4" x14ac:dyDescent="0.25">
      <c r="A11" s="407">
        <v>5</v>
      </c>
      <c r="B11" s="406" t="s">
        <v>821</v>
      </c>
      <c r="C11" s="397">
        <v>260000</v>
      </c>
      <c r="D11" s="397">
        <v>130000</v>
      </c>
    </row>
    <row r="12" spans="1:4" x14ac:dyDescent="0.25">
      <c r="A12" s="407">
        <v>6</v>
      </c>
      <c r="B12" s="406" t="s">
        <v>820</v>
      </c>
      <c r="C12" s="397">
        <v>260000</v>
      </c>
      <c r="D12" s="397">
        <v>30000</v>
      </c>
    </row>
    <row r="13" spans="1:4" x14ac:dyDescent="0.25">
      <c r="A13" s="407">
        <v>7</v>
      </c>
      <c r="B13" s="406" t="s">
        <v>822</v>
      </c>
      <c r="C13" s="397">
        <v>260000</v>
      </c>
      <c r="D13" s="397">
        <v>130000</v>
      </c>
    </row>
    <row r="14" spans="1:4" x14ac:dyDescent="0.25">
      <c r="A14" s="407">
        <v>8</v>
      </c>
      <c r="B14" s="406" t="s">
        <v>823</v>
      </c>
      <c r="C14" s="397">
        <v>260000</v>
      </c>
      <c r="D14" s="397">
        <v>130000</v>
      </c>
    </row>
    <row r="15" spans="1:4" x14ac:dyDescent="0.25">
      <c r="A15" s="407">
        <v>9</v>
      </c>
      <c r="B15" s="406" t="s">
        <v>915</v>
      </c>
      <c r="C15" s="397">
        <v>234000</v>
      </c>
      <c r="D15" s="397">
        <v>120000</v>
      </c>
    </row>
    <row r="16" spans="1:4" ht="15.75" x14ac:dyDescent="0.25">
      <c r="A16" s="451"/>
      <c r="B16" s="451"/>
      <c r="C16" s="394">
        <f>SUM(C7:C15)</f>
        <v>4154000</v>
      </c>
      <c r="D16" s="394">
        <f>SUM(D7:D15)</f>
        <v>1836000</v>
      </c>
    </row>
  </sheetData>
  <mergeCells count="6">
    <mergeCell ref="A16:B16"/>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F89C-C344-4720-862F-2A240F4405BD}">
  <sheetPr>
    <tabColor theme="9" tint="-0.249977111117893"/>
  </sheetPr>
  <dimension ref="A1:D17"/>
  <sheetViews>
    <sheetView zoomScaleNormal="100" zoomScaleSheetLayoutView="142" workbookViewId="0">
      <selection activeCell="C18" sqref="C18"/>
    </sheetView>
  </sheetViews>
  <sheetFormatPr defaultColWidth="9.140625" defaultRowHeight="14.25" x14ac:dyDescent="0.2"/>
  <cols>
    <col min="1" max="1" width="7" style="305" bestFit="1" customWidth="1"/>
    <col min="2" max="2" width="49.42578125" style="276" customWidth="1"/>
    <col min="3" max="3" width="18.85546875" style="276" bestFit="1" customWidth="1"/>
    <col min="4" max="4" width="18.28515625" style="276" bestFit="1" customWidth="1"/>
    <col min="5" max="16384" width="9.140625" style="276"/>
  </cols>
  <sheetData>
    <row r="1" spans="1:4" ht="15.75" x14ac:dyDescent="0.3">
      <c r="A1" s="649" t="str">
        <f>'N9'!A1</f>
        <v>Ankpa Local Government of Kogi State</v>
      </c>
      <c r="B1" s="649"/>
      <c r="C1" s="649"/>
      <c r="D1" s="649"/>
    </row>
    <row r="2" spans="1:4" ht="15.75" x14ac:dyDescent="0.3">
      <c r="A2" s="649" t="str">
        <f>'N9'!A2</f>
        <v>Financial Statements for the Year Ended 31 December, 2021</v>
      </c>
      <c r="B2" s="649"/>
      <c r="C2" s="649"/>
      <c r="D2" s="649"/>
    </row>
    <row r="3" spans="1:4" ht="15.75" x14ac:dyDescent="0.3">
      <c r="A3" s="649" t="s">
        <v>424</v>
      </c>
      <c r="B3" s="649"/>
      <c r="C3" s="649"/>
      <c r="D3" s="649"/>
    </row>
    <row r="4" spans="1:4" x14ac:dyDescent="0.2">
      <c r="A4" s="648"/>
      <c r="B4" s="648"/>
      <c r="C4" s="648"/>
      <c r="D4" s="648"/>
    </row>
    <row r="5" spans="1:4" ht="15.75" x14ac:dyDescent="0.3">
      <c r="A5" s="650" t="s">
        <v>824</v>
      </c>
      <c r="B5" s="650"/>
      <c r="C5" s="650"/>
      <c r="D5" s="650"/>
    </row>
    <row r="6" spans="1:4" ht="31.5" x14ac:dyDescent="0.3">
      <c r="A6" s="383" t="s">
        <v>411</v>
      </c>
      <c r="B6" s="381" t="s">
        <v>384</v>
      </c>
      <c r="C6" s="380" t="s">
        <v>792</v>
      </c>
      <c r="D6" s="380" t="s">
        <v>793</v>
      </c>
    </row>
    <row r="7" spans="1:4" x14ac:dyDescent="0.2">
      <c r="A7" s="382">
        <v>1</v>
      </c>
      <c r="B7" s="384" t="s">
        <v>825</v>
      </c>
      <c r="C7" s="306">
        <v>55000</v>
      </c>
      <c r="D7" s="385">
        <v>0</v>
      </c>
    </row>
    <row r="8" spans="1:4" x14ac:dyDescent="0.2">
      <c r="A8" s="382">
        <v>2</v>
      </c>
      <c r="B8" s="384" t="s">
        <v>826</v>
      </c>
      <c r="C8" s="306">
        <v>10000</v>
      </c>
      <c r="D8" s="385">
        <v>0</v>
      </c>
    </row>
    <row r="9" spans="1:4" x14ac:dyDescent="0.2">
      <c r="A9" s="382">
        <v>3</v>
      </c>
      <c r="B9" s="384" t="s">
        <v>827</v>
      </c>
      <c r="C9" s="306">
        <v>20000</v>
      </c>
      <c r="D9" s="385">
        <v>0</v>
      </c>
    </row>
    <row r="10" spans="1:4" x14ac:dyDescent="0.2">
      <c r="A10" s="382">
        <v>4</v>
      </c>
      <c r="B10" s="384" t="s">
        <v>828</v>
      </c>
      <c r="C10" s="306">
        <v>10000</v>
      </c>
      <c r="D10" s="385">
        <v>0</v>
      </c>
    </row>
    <row r="11" spans="1:4" x14ac:dyDescent="0.2">
      <c r="A11" s="382">
        <v>5</v>
      </c>
      <c r="B11" s="384" t="s">
        <v>829</v>
      </c>
      <c r="C11" s="306">
        <v>10000</v>
      </c>
      <c r="D11" s="385">
        <v>0</v>
      </c>
    </row>
    <row r="12" spans="1:4" x14ac:dyDescent="0.2">
      <c r="A12" s="382">
        <v>6</v>
      </c>
      <c r="B12" s="384" t="s">
        <v>830</v>
      </c>
      <c r="C12" s="306">
        <v>20000</v>
      </c>
      <c r="D12" s="385">
        <v>0</v>
      </c>
    </row>
    <row r="13" spans="1:4" x14ac:dyDescent="0.2">
      <c r="A13" s="382">
        <v>7</v>
      </c>
      <c r="B13" s="384" t="s">
        <v>831</v>
      </c>
      <c r="C13" s="306">
        <v>10000</v>
      </c>
      <c r="D13" s="385">
        <v>0</v>
      </c>
    </row>
    <row r="14" spans="1:4" x14ac:dyDescent="0.2">
      <c r="A14" s="382">
        <v>8</v>
      </c>
      <c r="B14" s="384" t="s">
        <v>832</v>
      </c>
      <c r="C14" s="306">
        <v>40000</v>
      </c>
      <c r="D14" s="385"/>
    </row>
    <row r="15" spans="1:4" x14ac:dyDescent="0.2">
      <c r="A15" s="382">
        <v>9</v>
      </c>
      <c r="B15" s="384" t="s">
        <v>833</v>
      </c>
      <c r="C15" s="306">
        <v>250000</v>
      </c>
      <c r="D15" s="385">
        <v>0</v>
      </c>
    </row>
    <row r="16" spans="1:4" x14ac:dyDescent="0.2">
      <c r="A16" s="648"/>
      <c r="B16" s="648"/>
      <c r="C16" s="648"/>
      <c r="D16" s="648"/>
    </row>
    <row r="17" spans="1:4" ht="15.75" x14ac:dyDescent="0.3">
      <c r="A17" s="648"/>
      <c r="B17" s="648"/>
      <c r="C17" s="367">
        <v>425000</v>
      </c>
      <c r="D17" s="367">
        <f>SUM(D7:D16)</f>
        <v>0</v>
      </c>
    </row>
  </sheetData>
  <mergeCells count="7">
    <mergeCell ref="A17:B17"/>
    <mergeCell ref="A1:D1"/>
    <mergeCell ref="A2:D2"/>
    <mergeCell ref="A3:D3"/>
    <mergeCell ref="A4:D4"/>
    <mergeCell ref="A5:D5"/>
    <mergeCell ref="A16:D16"/>
  </mergeCells>
  <phoneticPr fontId="32" type="noConversion"/>
  <pageMargins left="0.7" right="0.7" top="0.75" bottom="0.75" header="0.3" footer="0.3"/>
  <pageSetup paperSize="9" scale="64" orientation="portrait" horizontalDpi="4294967292"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651" t="s">
        <v>694</v>
      </c>
      <c r="B1" s="651"/>
      <c r="C1" s="651"/>
      <c r="D1" s="651"/>
      <c r="E1" s="651"/>
      <c r="F1" s="651"/>
    </row>
    <row r="2" spans="1:8" x14ac:dyDescent="0.25">
      <c r="A2" s="205" t="s">
        <v>695</v>
      </c>
      <c r="B2" s="206" t="s">
        <v>426</v>
      </c>
      <c r="C2" s="206" t="s">
        <v>696</v>
      </c>
      <c r="D2" s="206" t="s">
        <v>697</v>
      </c>
      <c r="E2" s="206" t="s">
        <v>698</v>
      </c>
      <c r="F2" s="206" t="s">
        <v>363</v>
      </c>
    </row>
    <row r="3" spans="1:8" x14ac:dyDescent="0.25">
      <c r="A3" s="205" t="s">
        <v>699</v>
      </c>
      <c r="B3" s="205"/>
      <c r="C3" s="205"/>
      <c r="D3" s="207">
        <v>5303973248</v>
      </c>
      <c r="E3" s="205"/>
      <c r="F3" s="207">
        <f t="shared" ref="F3:F9" si="0">SUM(B3:E3)</f>
        <v>5303973248</v>
      </c>
    </row>
    <row r="4" spans="1:8" x14ac:dyDescent="0.25">
      <c r="A4" s="205" t="s">
        <v>700</v>
      </c>
      <c r="B4" s="207">
        <v>31842521</v>
      </c>
      <c r="C4" s="205"/>
      <c r="D4" s="207">
        <v>7750000000</v>
      </c>
      <c r="E4" s="205"/>
      <c r="F4" s="207">
        <f t="shared" si="0"/>
        <v>7781842521</v>
      </c>
    </row>
    <row r="5" spans="1:8" x14ac:dyDescent="0.25">
      <c r="A5" s="205" t="s">
        <v>701</v>
      </c>
      <c r="B5" s="205"/>
      <c r="C5" s="205"/>
      <c r="D5" s="207">
        <v>800000000</v>
      </c>
      <c r="E5" s="205"/>
      <c r="F5" s="207">
        <f t="shared" si="0"/>
        <v>800000000</v>
      </c>
    </row>
    <row r="6" spans="1:8" x14ac:dyDescent="0.25">
      <c r="A6" s="205" t="s">
        <v>702</v>
      </c>
      <c r="B6" s="205"/>
      <c r="C6" s="207">
        <v>2830000000</v>
      </c>
      <c r="D6" s="205"/>
      <c r="E6" s="205"/>
      <c r="F6" s="207">
        <f t="shared" si="0"/>
        <v>2830000000</v>
      </c>
    </row>
    <row r="7" spans="1:8" x14ac:dyDescent="0.25">
      <c r="A7" s="205" t="s">
        <v>703</v>
      </c>
      <c r="B7" s="207">
        <v>740799015</v>
      </c>
      <c r="C7" s="205"/>
      <c r="D7" s="205"/>
      <c r="E7" s="207">
        <v>700000000</v>
      </c>
      <c r="F7" s="207">
        <f t="shared" si="0"/>
        <v>1440799015</v>
      </c>
    </row>
    <row r="8" spans="1:8" x14ac:dyDescent="0.25">
      <c r="A8" s="205" t="s">
        <v>704</v>
      </c>
      <c r="B8" s="208">
        <v>583421290</v>
      </c>
      <c r="C8" s="209">
        <v>2566412367</v>
      </c>
      <c r="D8" s="210"/>
      <c r="E8" s="210"/>
      <c r="F8" s="208">
        <f t="shared" si="0"/>
        <v>3149833657</v>
      </c>
    </row>
    <row r="9" spans="1:8" x14ac:dyDescent="0.25">
      <c r="A9" s="211" t="s">
        <v>363</v>
      </c>
      <c r="B9" s="212">
        <f>SUM(B3:B8)</f>
        <v>1356062826</v>
      </c>
      <c r="C9" s="212">
        <f>SUM(C3:C8)</f>
        <v>5396412367</v>
      </c>
      <c r="D9" s="212">
        <f>SUM(D3:D8)</f>
        <v>13853973248</v>
      </c>
      <c r="E9" s="212">
        <f>SUM(E3:E8)</f>
        <v>700000000</v>
      </c>
      <c r="F9" s="212">
        <f t="shared" si="0"/>
        <v>21306448441</v>
      </c>
      <c r="G9" s="1">
        <v>7283316514</v>
      </c>
      <c r="H9" s="213"/>
    </row>
    <row r="10" spans="1:8" x14ac:dyDescent="0.25">
      <c r="A10" s="211"/>
      <c r="B10" s="205"/>
      <c r="C10" s="216">
        <v>188123724</v>
      </c>
      <c r="D10" s="216">
        <v>3039322847.5940189</v>
      </c>
      <c r="E10" s="216">
        <v>2726300874.3099999</v>
      </c>
      <c r="F10" s="205"/>
      <c r="G10" s="152">
        <f>G9+F9</f>
        <v>28589764955</v>
      </c>
      <c r="H10" s="1"/>
    </row>
    <row r="11" spans="1:8" x14ac:dyDescent="0.25">
      <c r="A11" s="211"/>
      <c r="B11" s="205"/>
      <c r="C11" s="216"/>
      <c r="D11" s="205"/>
      <c r="E11" s="205"/>
      <c r="F11" s="205"/>
      <c r="G11" s="152"/>
      <c r="H11" s="1"/>
    </row>
    <row r="12" spans="1:8" x14ac:dyDescent="0.25">
      <c r="A12" s="211"/>
      <c r="B12" s="205"/>
      <c r="C12" s="216">
        <f>C10+C9</f>
        <v>5584536091</v>
      </c>
      <c r="D12" s="217">
        <f>D10+D9</f>
        <v>16893296095.594019</v>
      </c>
      <c r="E12" s="217">
        <f>E10+E9</f>
        <v>3426300874.3099999</v>
      </c>
      <c r="F12" s="205"/>
      <c r="G12" s="152"/>
      <c r="H12" s="1"/>
    </row>
    <row r="13" spans="1:8" x14ac:dyDescent="0.25">
      <c r="A13" s="211"/>
      <c r="B13" s="205"/>
      <c r="C13" s="216"/>
      <c r="D13" s="205"/>
      <c r="E13" s="205"/>
      <c r="F13" s="205"/>
      <c r="G13" s="152"/>
      <c r="H13" s="1"/>
    </row>
    <row r="14" spans="1:8" x14ac:dyDescent="0.25">
      <c r="A14" s="211"/>
      <c r="B14" s="205"/>
      <c r="C14" s="216"/>
      <c r="D14" s="205"/>
      <c r="E14" s="205"/>
      <c r="F14" s="205"/>
      <c r="G14" s="152"/>
      <c r="H14" s="1"/>
    </row>
    <row r="15" spans="1:8" x14ac:dyDescent="0.25">
      <c r="A15" s="211" t="s">
        <v>382</v>
      </c>
      <c r="B15" s="205">
        <v>0.25</v>
      </c>
      <c r="C15" s="205">
        <v>0.1</v>
      </c>
      <c r="D15" s="205">
        <v>1.2999999999999999E-2</v>
      </c>
      <c r="E15" s="205">
        <v>0.02</v>
      </c>
      <c r="F15" s="205"/>
      <c r="H15" s="214"/>
    </row>
    <row r="16" spans="1:8" x14ac:dyDescent="0.25">
      <c r="A16" s="211"/>
      <c r="B16" s="205"/>
      <c r="C16" s="205"/>
      <c r="D16" s="205"/>
      <c r="E16" s="205"/>
      <c r="F16" s="205"/>
    </row>
    <row r="17" spans="1:8" x14ac:dyDescent="0.25">
      <c r="A17" s="211" t="s">
        <v>705</v>
      </c>
      <c r="B17" s="215">
        <v>339015706.5</v>
      </c>
      <c r="C17" s="215">
        <v>586360000</v>
      </c>
      <c r="D17" s="215">
        <f>D15*D9</f>
        <v>180101652.22399998</v>
      </c>
      <c r="E17" s="215">
        <v>14000000</v>
      </c>
      <c r="F17" s="215">
        <v>1047977358.72</v>
      </c>
      <c r="H17" s="152"/>
    </row>
    <row r="18" spans="1:8" x14ac:dyDescent="0.25">
      <c r="A18" s="205"/>
      <c r="B18" s="205"/>
      <c r="C18" s="205"/>
      <c r="D18" s="205"/>
      <c r="E18" s="205"/>
      <c r="F18" s="205"/>
      <c r="H18" s="213"/>
    </row>
    <row r="19" spans="1:8" x14ac:dyDescent="0.25">
      <c r="B19" s="1">
        <v>103513488.5</v>
      </c>
      <c r="C19" s="108">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213"/>
    </row>
  </sheetData>
  <mergeCells count="1">
    <mergeCell ref="A1:F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18" workbookViewId="0">
      <selection activeCell="C18" sqref="C18"/>
    </sheetView>
  </sheetViews>
  <sheetFormatPr defaultColWidth="9.140625" defaultRowHeight="15.75" x14ac:dyDescent="0.25"/>
  <cols>
    <col min="1" max="1" width="4.5703125" style="16" bestFit="1" customWidth="1"/>
    <col min="2" max="2" width="34.28515625" style="16" customWidth="1"/>
    <col min="3" max="3" width="31" style="16" customWidth="1"/>
    <col min="4" max="4" width="31.7109375" style="16" customWidth="1"/>
    <col min="5" max="16384" width="9.140625" style="16"/>
  </cols>
  <sheetData>
    <row r="1" spans="1:4" ht="19.5" thickBot="1" x14ac:dyDescent="0.35">
      <c r="A1" s="585" t="str">
        <f>'N8'!A1:L1</f>
        <v>Ankpa Local Government of Kogi State</v>
      </c>
      <c r="B1" s="586"/>
      <c r="C1" s="586"/>
      <c r="D1" s="587"/>
    </row>
    <row r="2" spans="1:4" ht="19.5" thickBot="1" x14ac:dyDescent="0.35">
      <c r="A2" s="585" t="str">
        <f>'N8'!A2:L2</f>
        <v>Financial Statements for the Year Ended 31 December, 2021</v>
      </c>
      <c r="B2" s="586"/>
      <c r="C2" s="586"/>
      <c r="D2" s="587"/>
    </row>
    <row r="3" spans="1:4" ht="19.5" thickBot="1" x14ac:dyDescent="0.35">
      <c r="A3" s="585" t="s">
        <v>424</v>
      </c>
      <c r="B3" s="586"/>
      <c r="C3" s="586"/>
      <c r="D3" s="587"/>
    </row>
    <row r="4" spans="1:4" ht="16.5" thickBot="1" x14ac:dyDescent="0.3">
      <c r="A4" s="621"/>
      <c r="B4" s="622"/>
      <c r="C4" s="622"/>
      <c r="D4" s="623"/>
    </row>
    <row r="5" spans="1:4" ht="19.5" thickBot="1" x14ac:dyDescent="0.35">
      <c r="A5" s="591" t="s">
        <v>491</v>
      </c>
      <c r="B5" s="592"/>
      <c r="C5" s="592"/>
      <c r="D5" s="593"/>
    </row>
    <row r="6" spans="1:4" ht="16.5" thickBot="1" x14ac:dyDescent="0.3">
      <c r="A6" s="70" t="s">
        <v>411</v>
      </c>
      <c r="B6" s="71" t="s">
        <v>384</v>
      </c>
      <c r="C6" s="72" t="str">
        <f>'Note 21'!C6</f>
        <v>Year Ended 31st 
December 2021</v>
      </c>
      <c r="D6" s="19" t="str">
        <f>'Note 21'!D6</f>
        <v>Year Ended 31st 
December 2020</v>
      </c>
    </row>
    <row r="7" spans="1:4" ht="16.5" thickBot="1" x14ac:dyDescent="0.3">
      <c r="A7" s="74"/>
      <c r="B7" s="20"/>
      <c r="C7" s="230">
        <v>0</v>
      </c>
      <c r="D7" s="233">
        <v>0</v>
      </c>
    </row>
    <row r="8" spans="1:4" ht="16.5" thickBot="1" x14ac:dyDescent="0.3">
      <c r="A8" s="652"/>
      <c r="B8" s="653"/>
      <c r="C8" s="653"/>
      <c r="D8" s="654"/>
    </row>
    <row r="9" spans="1:4" ht="16.5" thickBot="1" x14ac:dyDescent="0.3">
      <c r="A9" s="655" t="s">
        <v>257</v>
      </c>
      <c r="B9" s="656"/>
      <c r="C9" s="231">
        <v>0</v>
      </c>
      <c r="D9" s="232">
        <f>D7</f>
        <v>0</v>
      </c>
    </row>
    <row r="10" spans="1:4" ht="16.5" thickBot="1" x14ac:dyDescent="0.3">
      <c r="A10" s="642"/>
      <c r="B10" s="643"/>
      <c r="C10" s="657"/>
      <c r="D10" s="658"/>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E14"/>
  <sheetViews>
    <sheetView zoomScaleNormal="100" zoomScaleSheetLayoutView="106" workbookViewId="0">
      <selection activeCell="C10" sqref="C10"/>
    </sheetView>
  </sheetViews>
  <sheetFormatPr defaultColWidth="9.140625" defaultRowHeight="14.25" x14ac:dyDescent="0.2"/>
  <cols>
    <col min="1" max="1" width="7" style="281" bestFit="1" customWidth="1"/>
    <col min="2" max="2" width="44.140625" style="281" bestFit="1" customWidth="1"/>
    <col min="3" max="3" width="19.14062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565" t="str">
        <f>'Note 24'!A1:D1</f>
        <v>Ankpa Local Government of Kogi State</v>
      </c>
      <c r="B1" s="566"/>
      <c r="C1" s="566"/>
      <c r="D1" s="567"/>
    </row>
    <row r="2" spans="1:5" ht="16.5" thickBot="1" x14ac:dyDescent="0.35">
      <c r="A2" s="565" t="str">
        <f>'Note 24'!A2:D2</f>
        <v>Financial Statements for the Year Ended 31 December, 2021</v>
      </c>
      <c r="B2" s="566"/>
      <c r="C2" s="566"/>
      <c r="D2" s="567"/>
    </row>
    <row r="3" spans="1:5" ht="16.5" thickBot="1" x14ac:dyDescent="0.35">
      <c r="A3" s="565" t="s">
        <v>424</v>
      </c>
      <c r="B3" s="566"/>
      <c r="C3" s="566"/>
      <c r="D3" s="567"/>
    </row>
    <row r="4" spans="1:5" ht="16.5" thickBot="1" x14ac:dyDescent="0.35">
      <c r="A4" s="565"/>
      <c r="B4" s="566"/>
      <c r="C4" s="566"/>
      <c r="D4" s="567"/>
    </row>
    <row r="5" spans="1:5" ht="16.5" thickBot="1" x14ac:dyDescent="0.35">
      <c r="A5" s="568" t="s">
        <v>834</v>
      </c>
      <c r="B5" s="569"/>
      <c r="C5" s="569"/>
      <c r="D5" s="570"/>
    </row>
    <row r="6" spans="1:5" ht="32.25" thickBot="1" x14ac:dyDescent="0.35">
      <c r="A6" s="282" t="s">
        <v>411</v>
      </c>
      <c r="B6" s="283" t="s">
        <v>384</v>
      </c>
      <c r="C6" s="284" t="s">
        <v>792</v>
      </c>
      <c r="D6" s="285" t="s">
        <v>793</v>
      </c>
    </row>
    <row r="7" spans="1:5" x14ac:dyDescent="0.2">
      <c r="A7" s="288">
        <v>1</v>
      </c>
      <c r="B7" s="300" t="s">
        <v>450</v>
      </c>
      <c r="C7" s="300">
        <v>0</v>
      </c>
      <c r="D7" s="376">
        <v>0</v>
      </c>
    </row>
    <row r="8" spans="1:5" x14ac:dyDescent="0.2">
      <c r="A8" s="291">
        <v>2</v>
      </c>
      <c r="B8" s="301" t="s">
        <v>835</v>
      </c>
      <c r="C8" s="301">
        <v>4553005445</v>
      </c>
      <c r="D8" s="377">
        <v>4242488055.8399992</v>
      </c>
    </row>
    <row r="9" spans="1:5" x14ac:dyDescent="0.2">
      <c r="A9" s="288">
        <v>3</v>
      </c>
      <c r="B9" s="300" t="s">
        <v>836</v>
      </c>
      <c r="C9" s="300">
        <v>23172270.640000001</v>
      </c>
      <c r="D9" s="376">
        <v>1005537485.3400002</v>
      </c>
    </row>
    <row r="10" spans="1:5" ht="16.5" thickBot="1" x14ac:dyDescent="0.35">
      <c r="A10" s="293">
        <v>4</v>
      </c>
      <c r="B10" s="302" t="s">
        <v>756</v>
      </c>
      <c r="C10" s="302"/>
      <c r="D10" s="378">
        <v>199095204.72</v>
      </c>
      <c r="E10" s="303"/>
    </row>
    <row r="11" spans="1:5" ht="15" thickBot="1" x14ac:dyDescent="0.25">
      <c r="A11" s="662"/>
      <c r="B11" s="663"/>
      <c r="C11" s="663"/>
      <c r="D11" s="664"/>
    </row>
    <row r="12" spans="1:5" ht="16.5" thickBot="1" x14ac:dyDescent="0.35">
      <c r="A12" s="665" t="s">
        <v>255</v>
      </c>
      <c r="B12" s="554"/>
      <c r="C12" s="297">
        <v>4576177716</v>
      </c>
      <c r="D12" s="304">
        <f>SUM(D7:D10)</f>
        <v>5447120745.8999996</v>
      </c>
    </row>
    <row r="13" spans="1:5" ht="15.75" thickTop="1" thickBot="1" x14ac:dyDescent="0.25">
      <c r="A13" s="662"/>
      <c r="B13" s="663"/>
      <c r="C13" s="666"/>
      <c r="D13" s="667"/>
    </row>
    <row r="14" spans="1:5" ht="16.5" thickBot="1" x14ac:dyDescent="0.35">
      <c r="A14" s="659"/>
      <c r="B14" s="660"/>
      <c r="C14" s="660"/>
      <c r="D14" s="661"/>
      <c r="E14" s="299"/>
    </row>
  </sheetData>
  <mergeCells count="9">
    <mergeCell ref="A14:D14"/>
    <mergeCell ref="A11:D11"/>
    <mergeCell ref="A12:B12"/>
    <mergeCell ref="A13:D13"/>
    <mergeCell ref="A1:D1"/>
    <mergeCell ref="A2:D2"/>
    <mergeCell ref="A3:D3"/>
    <mergeCell ref="A4:D4"/>
    <mergeCell ref="A5:D5"/>
  </mergeCells>
  <pageMargins left="0.7" right="0.7" top="0.75" bottom="0.75" header="0.3" footer="0.3"/>
  <pageSetup paperSize="9" scale="64"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3"/>
  <sheetViews>
    <sheetView showGridLines="0" zoomScaleNormal="100" zoomScaleSheetLayoutView="112" workbookViewId="0">
      <selection activeCell="C8" sqref="C8"/>
    </sheetView>
  </sheetViews>
  <sheetFormatPr defaultColWidth="9.140625" defaultRowHeight="14.25" x14ac:dyDescent="0.25"/>
  <cols>
    <col min="1" max="1" width="7" style="397" bestFit="1" customWidth="1"/>
    <col min="2" max="2" width="40.85546875" style="397" customWidth="1"/>
    <col min="3" max="3" width="22.28515625" style="391" customWidth="1"/>
    <col min="4" max="4" width="22.140625" style="391" customWidth="1"/>
    <col min="5" max="5" width="19.42578125" style="397" customWidth="1"/>
    <col min="6" max="6" width="1.7109375" style="397" customWidth="1"/>
    <col min="7" max="7" width="20" style="397" customWidth="1"/>
    <col min="8" max="8" width="2" style="397" customWidth="1"/>
    <col min="9" max="16384" width="9.140625" style="397"/>
  </cols>
  <sheetData>
    <row r="1" spans="1:4" ht="15.75" x14ac:dyDescent="0.25">
      <c r="A1" s="452" t="str">
        <f>'Note 24'!A1:D1</f>
        <v>Ankpa Local Government of Kogi State</v>
      </c>
      <c r="B1" s="452"/>
      <c r="C1" s="452"/>
      <c r="D1" s="452"/>
    </row>
    <row r="2" spans="1:4" ht="15.75" x14ac:dyDescent="0.25">
      <c r="A2" s="452" t="str">
        <f>'Note 24'!A2:D2</f>
        <v>Financial Statements for the Year Ended 31 December, 2021</v>
      </c>
      <c r="B2" s="452"/>
      <c r="C2" s="452"/>
      <c r="D2" s="452"/>
    </row>
    <row r="3" spans="1:4" ht="15.75" x14ac:dyDescent="0.25">
      <c r="A3" s="452" t="s">
        <v>424</v>
      </c>
      <c r="B3" s="452"/>
      <c r="C3" s="452"/>
      <c r="D3" s="452"/>
    </row>
    <row r="4" spans="1:4" ht="15.75" x14ac:dyDescent="0.25">
      <c r="A4" s="452"/>
      <c r="B4" s="452"/>
      <c r="C4" s="452"/>
      <c r="D4" s="452"/>
    </row>
    <row r="5" spans="1:4" ht="15.75" x14ac:dyDescent="0.25">
      <c r="A5" s="449" t="s">
        <v>938</v>
      </c>
      <c r="B5" s="449"/>
      <c r="C5" s="449"/>
      <c r="D5" s="449"/>
    </row>
    <row r="6" spans="1:4" ht="31.5" x14ac:dyDescent="0.25">
      <c r="A6" s="394" t="s">
        <v>411</v>
      </c>
      <c r="B6" s="394" t="s">
        <v>384</v>
      </c>
      <c r="C6" s="386" t="s">
        <v>839</v>
      </c>
      <c r="D6" s="386" t="s">
        <v>792</v>
      </c>
    </row>
    <row r="7" spans="1:4" x14ac:dyDescent="0.25">
      <c r="A7" s="397">
        <v>1</v>
      </c>
      <c r="B7" s="397" t="s">
        <v>738</v>
      </c>
      <c r="C7" s="413">
        <v>4576177716</v>
      </c>
      <c r="D7" s="391">
        <v>3314491946.1899996</v>
      </c>
    </row>
    <row r="8" spans="1:4" x14ac:dyDescent="0.25">
      <c r="A8" s="407">
        <v>2</v>
      </c>
      <c r="B8" s="397" t="s">
        <v>749</v>
      </c>
      <c r="C8" s="391">
        <v>439749118</v>
      </c>
      <c r="D8" s="391">
        <v>462840164.37</v>
      </c>
    </row>
    <row r="9" spans="1:4" x14ac:dyDescent="0.25">
      <c r="A9" s="407">
        <v>3</v>
      </c>
      <c r="B9" s="397" t="s">
        <v>923</v>
      </c>
      <c r="C9" s="391">
        <v>0</v>
      </c>
      <c r="D9" s="391">
        <v>462840164.37</v>
      </c>
    </row>
    <row r="10" spans="1:4" ht="15.75" x14ac:dyDescent="0.25">
      <c r="A10" s="449" t="s">
        <v>255</v>
      </c>
      <c r="B10" s="449"/>
      <c r="C10" s="393">
        <f>SUM(C7:C9)</f>
        <v>5015926834</v>
      </c>
      <c r="D10" s="393">
        <f>SUM(D7:D9)</f>
        <v>4240172274.9299994</v>
      </c>
    </row>
    <row r="13" spans="1:4" x14ac:dyDescent="0.25">
      <c r="C13" s="414"/>
    </row>
  </sheetData>
  <mergeCells count="6">
    <mergeCell ref="A10:B10"/>
    <mergeCell ref="A1:D1"/>
    <mergeCell ref="A2:D2"/>
    <mergeCell ref="A3:D3"/>
    <mergeCell ref="A4:D4"/>
    <mergeCell ref="A5:D5"/>
  </mergeCells>
  <pageMargins left="0.7" right="0.7" top="0.75" bottom="0.75" header="0.3" footer="0.3"/>
  <pageSetup paperSize="9" scale="64"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F16"/>
  <sheetViews>
    <sheetView showGridLines="0" zoomScaleNormal="100" zoomScaleSheetLayoutView="166" workbookViewId="0">
      <selection activeCell="D13" sqref="D13"/>
    </sheetView>
  </sheetViews>
  <sheetFormatPr defaultColWidth="9.140625" defaultRowHeight="14.25" x14ac:dyDescent="0.25"/>
  <cols>
    <col min="1" max="1" width="7" style="397" bestFit="1" customWidth="1"/>
    <col min="2" max="2" width="41.42578125" style="397" bestFit="1" customWidth="1"/>
    <col min="3" max="3" width="16.5703125" style="397" customWidth="1"/>
    <col min="4" max="4" width="22.140625" style="397" customWidth="1"/>
    <col min="5" max="5" width="20" style="397" customWidth="1"/>
    <col min="6" max="6" width="23.140625" style="397" customWidth="1"/>
    <col min="7" max="16384" width="9.140625" style="397"/>
  </cols>
  <sheetData>
    <row r="1" spans="1:6" ht="15.75" x14ac:dyDescent="0.25">
      <c r="A1" s="452" t="str">
        <f>'Note 28 b'!A1:G1</f>
        <v>Ankpa Local Government of Kogi State</v>
      </c>
      <c r="B1" s="452"/>
      <c r="C1" s="452"/>
      <c r="D1" s="452"/>
    </row>
    <row r="2" spans="1:6" ht="15.75" x14ac:dyDescent="0.25">
      <c r="A2" s="452" t="str">
        <f>'Note 28 b'!A2:G2</f>
        <v>Financial Statements for the Year Ended 31 December, 2021</v>
      </c>
      <c r="B2" s="452"/>
      <c r="C2" s="452"/>
      <c r="D2" s="452"/>
    </row>
    <row r="3" spans="1:6" ht="15.75" x14ac:dyDescent="0.25">
      <c r="A3" s="452" t="s">
        <v>424</v>
      </c>
      <c r="B3" s="452"/>
      <c r="C3" s="452"/>
      <c r="D3" s="452"/>
    </row>
    <row r="4" spans="1:6" ht="15.75" x14ac:dyDescent="0.25">
      <c r="A4" s="452"/>
      <c r="B4" s="452"/>
      <c r="C4" s="452"/>
      <c r="D4" s="452"/>
    </row>
    <row r="5" spans="1:6" ht="15.75" x14ac:dyDescent="0.25">
      <c r="A5" s="449" t="s">
        <v>918</v>
      </c>
      <c r="B5" s="449"/>
      <c r="C5" s="449"/>
      <c r="D5" s="449"/>
    </row>
    <row r="6" spans="1:6" ht="15.75" x14ac:dyDescent="0.25">
      <c r="A6" s="394" t="s">
        <v>411</v>
      </c>
      <c r="B6" s="394" t="s">
        <v>384</v>
      </c>
      <c r="C6" s="415" t="s">
        <v>423</v>
      </c>
      <c r="D6" s="415" t="s">
        <v>423</v>
      </c>
    </row>
    <row r="7" spans="1:6" x14ac:dyDescent="0.25">
      <c r="A7" s="407">
        <v>1</v>
      </c>
      <c r="B7" s="397" t="s">
        <v>916</v>
      </c>
      <c r="D7" s="397">
        <v>-295104150</v>
      </c>
    </row>
    <row r="8" spans="1:6" ht="15.75" x14ac:dyDescent="0.25">
      <c r="A8" s="407"/>
      <c r="B8" s="449" t="s">
        <v>461</v>
      </c>
      <c r="C8" s="449"/>
    </row>
    <row r="9" spans="1:6" x14ac:dyDescent="0.25">
      <c r="A9" s="407">
        <v>2</v>
      </c>
      <c r="B9" s="397" t="s">
        <v>462</v>
      </c>
    </row>
    <row r="10" spans="1:6" x14ac:dyDescent="0.25">
      <c r="A10" s="407">
        <v>3</v>
      </c>
      <c r="B10" s="397" t="s">
        <v>463</v>
      </c>
      <c r="C10" s="397">
        <f>SOFPo!C37-D7</f>
        <v>-338537898.38999987</v>
      </c>
    </row>
    <row r="11" spans="1:6" ht="15.75" x14ac:dyDescent="0.25">
      <c r="A11" s="407"/>
      <c r="B11" s="449" t="s">
        <v>484</v>
      </c>
      <c r="C11" s="449"/>
      <c r="D11" s="397">
        <f>SUM(C9:C10)</f>
        <v>-338537898.38999987</v>
      </c>
    </row>
    <row r="12" spans="1:6" x14ac:dyDescent="0.25">
      <c r="A12" s="451"/>
      <c r="B12" s="451"/>
      <c r="C12" s="451"/>
      <c r="D12" s="451"/>
      <c r="F12" s="391"/>
    </row>
    <row r="13" spans="1:6" ht="15.75" x14ac:dyDescent="0.25">
      <c r="A13" s="449" t="s">
        <v>917</v>
      </c>
      <c r="B13" s="449"/>
      <c r="C13" s="449"/>
      <c r="D13" s="394">
        <f>D7+D11</f>
        <v>-633642048.38999987</v>
      </c>
    </row>
    <row r="16" spans="1:6" x14ac:dyDescent="0.25">
      <c r="E16" s="391"/>
    </row>
  </sheetData>
  <mergeCells count="9">
    <mergeCell ref="A13:C13"/>
    <mergeCell ref="B11:C11"/>
    <mergeCell ref="B8:C8"/>
    <mergeCell ref="A1:D1"/>
    <mergeCell ref="A3:D3"/>
    <mergeCell ref="A4:D4"/>
    <mergeCell ref="A5:D5"/>
    <mergeCell ref="A12:D12"/>
    <mergeCell ref="A2:D2"/>
  </mergeCells>
  <pageMargins left="0.7" right="0.7" top="0.75" bottom="0.75" header="0.3" footer="0.3"/>
  <pageSetup paperSize="9" scale="64" orientation="portrait" horizontalDpi="4294967292"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34"/>
  <sheetViews>
    <sheetView showGridLines="0" topLeftCell="A6" zoomScaleNormal="100" zoomScaleSheetLayoutView="100" workbookViewId="0">
      <selection activeCell="A2" sqref="A2:F2"/>
    </sheetView>
  </sheetViews>
  <sheetFormatPr defaultColWidth="19.42578125" defaultRowHeight="14.25" x14ac:dyDescent="0.25"/>
  <cols>
    <col min="1" max="1" width="3.28515625" style="397" customWidth="1"/>
    <col min="2" max="2" width="3.7109375" style="397" customWidth="1"/>
    <col min="3" max="3" width="42.7109375" style="397" customWidth="1"/>
    <col min="4" max="4" width="7.85546875" style="401" customWidth="1"/>
    <col min="5" max="6" width="20.85546875" style="418" bestFit="1" customWidth="1"/>
    <col min="7" max="16384" width="19.42578125" style="397"/>
  </cols>
  <sheetData>
    <row r="1" spans="1:6" ht="15.75" x14ac:dyDescent="0.25">
      <c r="A1" s="452" t="s">
        <v>757</v>
      </c>
      <c r="B1" s="452"/>
      <c r="C1" s="452"/>
      <c r="D1" s="452"/>
      <c r="E1" s="452"/>
      <c r="F1" s="452"/>
    </row>
    <row r="2" spans="1:6" ht="15.75" x14ac:dyDescent="0.25">
      <c r="A2" s="452" t="s">
        <v>840</v>
      </c>
      <c r="B2" s="452"/>
      <c r="C2" s="452"/>
      <c r="D2" s="452"/>
      <c r="E2" s="452"/>
      <c r="F2" s="452"/>
    </row>
    <row r="3" spans="1:6" ht="15.75" x14ac:dyDescent="0.25">
      <c r="A3" s="452" t="s">
        <v>416</v>
      </c>
      <c r="B3" s="452"/>
      <c r="C3" s="452"/>
      <c r="D3" s="452"/>
      <c r="E3" s="452"/>
      <c r="F3" s="452"/>
    </row>
    <row r="4" spans="1:6" x14ac:dyDescent="0.25">
      <c r="A4" s="451"/>
      <c r="B4" s="451"/>
      <c r="C4" s="451"/>
      <c r="D4" s="451"/>
      <c r="E4" s="451"/>
      <c r="F4" s="451"/>
    </row>
    <row r="5" spans="1:6" ht="31.5" x14ac:dyDescent="0.25">
      <c r="A5" s="451"/>
      <c r="B5" s="451"/>
      <c r="C5" s="451"/>
      <c r="D5" s="412" t="s">
        <v>323</v>
      </c>
      <c r="E5" s="425" t="s">
        <v>839</v>
      </c>
      <c r="F5" s="425" t="s">
        <v>792</v>
      </c>
    </row>
    <row r="6" spans="1:6" ht="15.75" x14ac:dyDescent="0.25">
      <c r="A6" s="449" t="s">
        <v>358</v>
      </c>
      <c r="B6" s="449"/>
      <c r="C6" s="449"/>
      <c r="D6" s="412"/>
      <c r="E6" s="453"/>
      <c r="F6" s="453"/>
    </row>
    <row r="7" spans="1:6" x14ac:dyDescent="0.25">
      <c r="A7" s="451"/>
      <c r="B7" s="450" t="s">
        <v>0</v>
      </c>
      <c r="C7" s="450"/>
      <c r="D7" s="401">
        <v>1</v>
      </c>
      <c r="E7" s="418">
        <v>1650568508.9200001</v>
      </c>
      <c r="F7" s="418">
        <v>1624455419</v>
      </c>
    </row>
    <row r="8" spans="1:6" x14ac:dyDescent="0.25">
      <c r="A8" s="451"/>
      <c r="B8" s="450" t="s">
        <v>2</v>
      </c>
      <c r="C8" s="450"/>
      <c r="D8" s="401">
        <v>2</v>
      </c>
      <c r="E8" s="418">
        <v>824477953</v>
      </c>
      <c r="F8" s="418">
        <v>591978546.38999999</v>
      </c>
    </row>
    <row r="9" spans="1:6" x14ac:dyDescent="0.25">
      <c r="A9" s="451"/>
      <c r="B9" s="450" t="s">
        <v>3</v>
      </c>
      <c r="C9" s="450"/>
      <c r="D9" s="401">
        <v>3</v>
      </c>
      <c r="E9" s="418">
        <v>29666913.07</v>
      </c>
      <c r="F9" s="418">
        <v>48380191</v>
      </c>
    </row>
    <row r="10" spans="1:6" x14ac:dyDescent="0.25">
      <c r="A10" s="451"/>
      <c r="B10" s="450" t="s">
        <v>4</v>
      </c>
      <c r="C10" s="450"/>
      <c r="D10" s="401">
        <v>4</v>
      </c>
      <c r="E10" s="418">
        <v>15011717.32</v>
      </c>
      <c r="F10" s="418">
        <v>0</v>
      </c>
    </row>
    <row r="11" spans="1:6" x14ac:dyDescent="0.25">
      <c r="A11" s="451"/>
      <c r="B11" s="450" t="s">
        <v>212</v>
      </c>
      <c r="C11" s="450"/>
      <c r="E11" s="418">
        <v>0</v>
      </c>
      <c r="F11" s="418">
        <v>0</v>
      </c>
    </row>
    <row r="12" spans="1:6" x14ac:dyDescent="0.25">
      <c r="A12" s="451"/>
      <c r="B12" s="450" t="s">
        <v>211</v>
      </c>
      <c r="C12" s="450"/>
      <c r="E12" s="418">
        <v>0</v>
      </c>
      <c r="F12" s="418">
        <v>0</v>
      </c>
    </row>
    <row r="13" spans="1:6" ht="15.75" x14ac:dyDescent="0.25">
      <c r="A13" s="394" t="s">
        <v>406</v>
      </c>
      <c r="E13" s="415">
        <v>2519725091.7600002</v>
      </c>
      <c r="F13" s="415">
        <v>2264814156.3899999</v>
      </c>
    </row>
    <row r="14" spans="1:6" x14ac:dyDescent="0.25">
      <c r="A14" s="451"/>
      <c r="B14" s="451"/>
      <c r="C14" s="451"/>
      <c r="D14" s="451"/>
    </row>
    <row r="15" spans="1:6" ht="15.75" x14ac:dyDescent="0.25">
      <c r="A15" s="449" t="s">
        <v>395</v>
      </c>
      <c r="B15" s="449"/>
      <c r="C15" s="449"/>
      <c r="D15" s="412"/>
    </row>
    <row r="16" spans="1:6" x14ac:dyDescent="0.25">
      <c r="A16" s="451"/>
      <c r="B16" s="450" t="s">
        <v>213</v>
      </c>
      <c r="C16" s="450"/>
      <c r="D16" s="401">
        <v>5</v>
      </c>
      <c r="E16" s="418">
        <v>749472600.70000005</v>
      </c>
      <c r="F16" s="418">
        <v>796993060</v>
      </c>
    </row>
    <row r="17" spans="1:6" x14ac:dyDescent="0.25">
      <c r="A17" s="451"/>
      <c r="B17" s="450" t="s">
        <v>215</v>
      </c>
      <c r="C17" s="450"/>
      <c r="D17" s="401">
        <v>6</v>
      </c>
      <c r="E17" s="418">
        <v>797916803</v>
      </c>
      <c r="F17" s="418">
        <v>310362199</v>
      </c>
    </row>
    <row r="18" spans="1:6" x14ac:dyDescent="0.25">
      <c r="A18" s="451"/>
      <c r="B18" s="450" t="s">
        <v>268</v>
      </c>
      <c r="C18" s="450"/>
      <c r="D18" s="401">
        <v>7</v>
      </c>
      <c r="E18" s="418">
        <v>1029193208.7199999</v>
      </c>
      <c r="F18" s="418">
        <v>1010086708</v>
      </c>
    </row>
    <row r="19" spans="1:6" x14ac:dyDescent="0.25">
      <c r="A19" s="451"/>
      <c r="B19" s="450" t="s">
        <v>267</v>
      </c>
      <c r="C19" s="450"/>
      <c r="D19" s="401">
        <v>8</v>
      </c>
      <c r="E19" s="418">
        <v>316979273</v>
      </c>
      <c r="F19" s="418">
        <v>298296381</v>
      </c>
    </row>
    <row r="20" spans="1:6" x14ac:dyDescent="0.25">
      <c r="A20" s="451"/>
      <c r="B20" s="450" t="s">
        <v>408</v>
      </c>
      <c r="C20" s="450"/>
      <c r="E20" s="418">
        <v>0</v>
      </c>
      <c r="F20" s="418">
        <v>0</v>
      </c>
    </row>
    <row r="21" spans="1:6" ht="15.75" x14ac:dyDescent="0.25">
      <c r="A21" s="449" t="s">
        <v>407</v>
      </c>
      <c r="B21" s="449"/>
      <c r="C21" s="449"/>
      <c r="E21" s="415">
        <v>2893561886</v>
      </c>
      <c r="F21" s="415">
        <v>2415748348</v>
      </c>
    </row>
    <row r="22" spans="1:6" ht="15.75" x14ac:dyDescent="0.25">
      <c r="A22" s="449"/>
      <c r="B22" s="449"/>
      <c r="C22" s="449"/>
      <c r="D22" s="449"/>
    </row>
    <row r="23" spans="1:6" ht="32.25" customHeight="1" x14ac:dyDescent="0.25">
      <c r="A23" s="454" t="s">
        <v>359</v>
      </c>
      <c r="B23" s="454"/>
      <c r="C23" s="454"/>
      <c r="E23" s="415">
        <v>-373836794</v>
      </c>
      <c r="F23" s="415">
        <v>-150924191.61000013</v>
      </c>
    </row>
    <row r="24" spans="1:6" ht="15.75" x14ac:dyDescent="0.25">
      <c r="A24" s="405"/>
      <c r="B24" s="450" t="s">
        <v>265</v>
      </c>
      <c r="C24" s="450"/>
      <c r="D24" s="401">
        <v>9</v>
      </c>
      <c r="E24" s="418">
        <v>145207.34</v>
      </c>
      <c r="F24" s="418">
        <v>20670322</v>
      </c>
    </row>
    <row r="25" spans="1:6" ht="15.75" x14ac:dyDescent="0.25">
      <c r="A25" s="449" t="s">
        <v>360</v>
      </c>
      <c r="B25" s="449"/>
      <c r="C25" s="449"/>
      <c r="E25" s="418">
        <v>-373982001</v>
      </c>
      <c r="F25" s="418">
        <v>-171594513.61000013</v>
      </c>
    </row>
    <row r="26" spans="1:6" ht="15.75" x14ac:dyDescent="0.25">
      <c r="A26" s="449" t="s">
        <v>361</v>
      </c>
      <c r="B26" s="449"/>
      <c r="C26" s="449"/>
      <c r="E26" s="418">
        <v>-373982001</v>
      </c>
      <c r="F26" s="418">
        <v>-171594513.61000013</v>
      </c>
    </row>
    <row r="27" spans="1:6" ht="15.75" x14ac:dyDescent="0.25">
      <c r="A27" s="449" t="s">
        <v>362</v>
      </c>
      <c r="B27" s="449"/>
      <c r="C27" s="449"/>
      <c r="E27" s="418">
        <v>-373982001</v>
      </c>
      <c r="F27" s="418">
        <v>-171594513.61000013</v>
      </c>
    </row>
    <row r="30" spans="1:6" ht="33" customHeight="1" x14ac:dyDescent="0.25"/>
    <row r="31" spans="1:6" ht="15.75" x14ac:dyDescent="0.25">
      <c r="A31" s="449" t="s">
        <v>760</v>
      </c>
      <c r="B31" s="449"/>
      <c r="C31" s="449"/>
    </row>
    <row r="32" spans="1:6" ht="15.75" x14ac:dyDescent="0.25">
      <c r="A32" s="406" t="s">
        <v>761</v>
      </c>
      <c r="B32" s="405"/>
      <c r="C32" s="405"/>
    </row>
    <row r="33" spans="1:3" x14ac:dyDescent="0.25">
      <c r="A33" s="450" t="s">
        <v>759</v>
      </c>
      <c r="B33" s="450"/>
      <c r="C33" s="450"/>
    </row>
    <row r="34" spans="1:3" x14ac:dyDescent="0.25">
      <c r="A34" s="450" t="s">
        <v>485</v>
      </c>
      <c r="B34" s="450"/>
      <c r="C34" s="450"/>
    </row>
  </sheetData>
  <mergeCells count="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24:C24"/>
    <mergeCell ref="A1:F1"/>
    <mergeCell ref="A3:F3"/>
    <mergeCell ref="A4:F4"/>
    <mergeCell ref="A6:C6"/>
    <mergeCell ref="A5:C5"/>
    <mergeCell ref="E6:F6"/>
    <mergeCell ref="B8:C8"/>
    <mergeCell ref="B9:C9"/>
    <mergeCell ref="B10:C10"/>
    <mergeCell ref="B11:C11"/>
    <mergeCell ref="A14:D14"/>
    <mergeCell ref="A26:C26"/>
    <mergeCell ref="A27:C27"/>
    <mergeCell ref="B20:C20"/>
    <mergeCell ref="A21:C21"/>
    <mergeCell ref="A15:C15"/>
  </mergeCells>
  <pageMargins left="0.7" right="0.7" top="0.75" bottom="0.75" header="0.3" footer="0.3"/>
  <pageSetup paperSize="9"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6F6-7849-44AA-A0CC-1302EC4A1C2D}">
  <sheetPr>
    <tabColor theme="9" tint="-0.249977111117893"/>
  </sheetPr>
  <dimension ref="A1:L38"/>
  <sheetViews>
    <sheetView showGridLines="0" topLeftCell="A3" zoomScaleNormal="100" zoomScaleSheetLayoutView="91" workbookViewId="0">
      <selection activeCell="B9" sqref="B9:B10"/>
    </sheetView>
  </sheetViews>
  <sheetFormatPr defaultColWidth="9.140625" defaultRowHeight="14.25" x14ac:dyDescent="0.25"/>
  <cols>
    <col min="1" max="1" width="10.85546875" style="407" bestFit="1" customWidth="1"/>
    <col min="2" max="2" width="40.28515625" style="397" customWidth="1"/>
    <col min="3" max="3" width="19.140625" style="391" bestFit="1" customWidth="1"/>
    <col min="4" max="4" width="21.140625" style="391" bestFit="1" customWidth="1"/>
    <col min="5" max="5" width="19.42578125" style="391" bestFit="1" customWidth="1"/>
    <col min="6" max="6" width="23.42578125" style="391" customWidth="1"/>
    <col min="7" max="8" width="9.140625" style="397"/>
    <col min="9" max="9" width="17.85546875" style="397" customWidth="1"/>
    <col min="10" max="16384" width="9.140625" style="397"/>
  </cols>
  <sheetData>
    <row r="1" spans="1:9" ht="15.75" x14ac:dyDescent="0.25">
      <c r="A1" s="452" t="str">
        <f>'N6'!A1</f>
        <v>Ankpa Local Government of Kogi State</v>
      </c>
      <c r="B1" s="452"/>
      <c r="C1" s="452"/>
      <c r="D1" s="452"/>
      <c r="E1" s="452"/>
      <c r="F1" s="452"/>
    </row>
    <row r="2" spans="1:9" ht="15.75" x14ac:dyDescent="0.25">
      <c r="A2" s="452" t="str">
        <f>'N6'!A2</f>
        <v>Financial Statements for the Year Ended 31 December, 2021</v>
      </c>
      <c r="B2" s="452"/>
      <c r="C2" s="452"/>
      <c r="D2" s="452"/>
      <c r="E2" s="452"/>
      <c r="F2" s="452"/>
    </row>
    <row r="3" spans="1:9" ht="15.75" x14ac:dyDescent="0.25">
      <c r="A3" s="452" t="s">
        <v>424</v>
      </c>
      <c r="B3" s="452"/>
      <c r="C3" s="452"/>
      <c r="D3" s="452"/>
      <c r="E3" s="452"/>
      <c r="F3" s="452"/>
    </row>
    <row r="4" spans="1:9" ht="15.75" x14ac:dyDescent="0.25">
      <c r="A4" s="452"/>
      <c r="B4" s="452"/>
      <c r="C4" s="452"/>
      <c r="D4" s="452"/>
      <c r="E4" s="452"/>
      <c r="F4" s="452"/>
    </row>
    <row r="5" spans="1:9" ht="15.75" x14ac:dyDescent="0.25">
      <c r="A5" s="449" t="s">
        <v>933</v>
      </c>
      <c r="B5" s="449"/>
      <c r="C5" s="449"/>
      <c r="D5" s="449"/>
      <c r="E5" s="449"/>
      <c r="F5" s="449"/>
    </row>
    <row r="6" spans="1:9" s="401" customFormat="1" ht="15.75" x14ac:dyDescent="0.25">
      <c r="A6" s="574" t="s">
        <v>817</v>
      </c>
      <c r="B6" s="463" t="s">
        <v>384</v>
      </c>
      <c r="C6" s="459" t="str">
        <f>'N6'!C6</f>
        <v>Year Ended 31st 
December 2021</v>
      </c>
      <c r="D6" s="459"/>
      <c r="E6" s="459"/>
      <c r="F6" s="392"/>
    </row>
    <row r="7" spans="1:9" s="401" customFormat="1" ht="31.5" x14ac:dyDescent="0.25">
      <c r="A7" s="463"/>
      <c r="B7" s="463"/>
      <c r="C7" s="410" t="s">
        <v>481</v>
      </c>
      <c r="D7" s="410" t="s">
        <v>482</v>
      </c>
      <c r="E7" s="410" t="s">
        <v>483</v>
      </c>
      <c r="F7" s="386" t="s">
        <v>792</v>
      </c>
    </row>
    <row r="8" spans="1:9" x14ac:dyDescent="0.25">
      <c r="B8" s="406" t="s">
        <v>783</v>
      </c>
      <c r="C8" s="387">
        <v>0</v>
      </c>
      <c r="D8" s="387"/>
      <c r="E8" s="387"/>
      <c r="F8" s="391">
        <v>6106456</v>
      </c>
    </row>
    <row r="9" spans="1:9" x14ac:dyDescent="0.25">
      <c r="B9" s="406" t="s">
        <v>934</v>
      </c>
      <c r="C9" s="387">
        <v>280351291.48000002</v>
      </c>
      <c r="D9" s="387"/>
      <c r="E9" s="387"/>
      <c r="F9" s="391">
        <v>7706345</v>
      </c>
      <c r="I9" s="391"/>
    </row>
    <row r="10" spans="1:9" x14ac:dyDescent="0.25">
      <c r="B10" s="406" t="s">
        <v>935</v>
      </c>
      <c r="C10" s="387">
        <v>334390764.5</v>
      </c>
      <c r="D10" s="387"/>
      <c r="E10" s="387"/>
      <c r="F10" s="391">
        <v>7427472</v>
      </c>
      <c r="I10" s="391"/>
    </row>
    <row r="11" spans="1:9" x14ac:dyDescent="0.25">
      <c r="B11" s="406" t="s">
        <v>784</v>
      </c>
      <c r="C11" s="387">
        <f>3920000+3937532.38999987-890509.16</f>
        <v>6967023.2299998701</v>
      </c>
      <c r="D11" s="387"/>
      <c r="E11" s="387"/>
      <c r="F11" s="391">
        <v>28960000</v>
      </c>
    </row>
    <row r="12" spans="1:9" x14ac:dyDescent="0.25">
      <c r="B12" s="406" t="s">
        <v>785</v>
      </c>
      <c r="C12" s="387">
        <v>500000</v>
      </c>
      <c r="D12" s="387"/>
      <c r="E12" s="387"/>
      <c r="F12" s="391">
        <v>38000</v>
      </c>
    </row>
    <row r="13" spans="1:9" x14ac:dyDescent="0.25">
      <c r="B13" s="406" t="s">
        <v>786</v>
      </c>
      <c r="C13" s="387">
        <v>59643228.090000004</v>
      </c>
      <c r="D13" s="387"/>
      <c r="E13" s="387"/>
      <c r="F13" s="391">
        <v>164727326</v>
      </c>
    </row>
    <row r="14" spans="1:9" x14ac:dyDescent="0.25">
      <c r="B14" s="406" t="s">
        <v>787</v>
      </c>
      <c r="C14" s="387">
        <v>0</v>
      </c>
      <c r="D14" s="387"/>
      <c r="E14" s="387"/>
      <c r="F14" s="391">
        <v>74274724</v>
      </c>
    </row>
    <row r="15" spans="1:9" x14ac:dyDescent="0.25">
      <c r="B15" s="406" t="s">
        <v>788</v>
      </c>
      <c r="C15" s="387">
        <v>0</v>
      </c>
      <c r="D15" s="387"/>
      <c r="E15" s="387"/>
      <c r="F15" s="391">
        <v>24078498</v>
      </c>
    </row>
    <row r="16" spans="1:9" x14ac:dyDescent="0.25">
      <c r="B16" s="406" t="s">
        <v>789</v>
      </c>
      <c r="C16" s="387">
        <v>74500000</v>
      </c>
      <c r="D16" s="387"/>
      <c r="E16" s="387"/>
      <c r="F16" s="391">
        <v>82950000</v>
      </c>
    </row>
    <row r="17" spans="1:12" x14ac:dyDescent="0.25">
      <c r="B17" s="406" t="s">
        <v>790</v>
      </c>
      <c r="C17" s="387">
        <v>98059919.040000007</v>
      </c>
      <c r="D17" s="387"/>
      <c r="E17" s="387"/>
      <c r="F17" s="391">
        <v>85031362</v>
      </c>
    </row>
    <row r="18" spans="1:12" x14ac:dyDescent="0.25">
      <c r="B18" s="406" t="s">
        <v>909</v>
      </c>
      <c r="C18" s="387">
        <v>1500000</v>
      </c>
      <c r="D18" s="387"/>
      <c r="E18" s="387"/>
      <c r="F18" s="391">
        <v>0</v>
      </c>
    </row>
    <row r="19" spans="1:12" x14ac:dyDescent="0.25">
      <c r="B19" s="406" t="s">
        <v>910</v>
      </c>
      <c r="C19" s="387">
        <v>26588662.300000001</v>
      </c>
      <c r="D19" s="387"/>
      <c r="E19" s="387"/>
      <c r="F19" s="391">
        <v>0</v>
      </c>
    </row>
    <row r="20" spans="1:12" ht="15.75" x14ac:dyDescent="0.25">
      <c r="A20" s="405"/>
      <c r="B20" s="405" t="s">
        <v>363</v>
      </c>
      <c r="C20" s="393">
        <f>SUM(C8:C19)</f>
        <v>882500888.63999987</v>
      </c>
      <c r="D20" s="393">
        <f t="shared" ref="D20:F20" si="0">SUM(D8:D19)</f>
        <v>0</v>
      </c>
      <c r="E20" s="393">
        <f t="shared" si="0"/>
        <v>0</v>
      </c>
      <c r="F20" s="393">
        <f t="shared" si="0"/>
        <v>481300183</v>
      </c>
    </row>
    <row r="21" spans="1:12" ht="15.75" x14ac:dyDescent="0.25">
      <c r="A21" s="408"/>
      <c r="B21" s="408"/>
      <c r="C21" s="410"/>
      <c r="D21" s="410"/>
      <c r="E21" s="410"/>
    </row>
    <row r="28" spans="1:12" s="407" customFormat="1" x14ac:dyDescent="0.25">
      <c r="B28" s="397"/>
      <c r="C28" s="391"/>
      <c r="D28" s="391"/>
      <c r="E28" s="391"/>
      <c r="F28" s="391"/>
      <c r="G28" s="397"/>
      <c r="H28" s="397"/>
      <c r="I28" s="397"/>
      <c r="J28" s="397"/>
      <c r="K28" s="397"/>
      <c r="L28" s="397"/>
    </row>
    <row r="29" spans="1:12" s="407" customFormat="1" x14ac:dyDescent="0.25">
      <c r="B29" s="397"/>
      <c r="C29" s="391"/>
      <c r="D29" s="391"/>
      <c r="E29" s="391"/>
      <c r="F29" s="391"/>
      <c r="G29" s="397"/>
      <c r="H29" s="397"/>
      <c r="I29" s="397"/>
      <c r="J29" s="397"/>
      <c r="K29" s="397"/>
      <c r="L29" s="397"/>
    </row>
    <row r="30" spans="1:12" s="407" customFormat="1" x14ac:dyDescent="0.25">
      <c r="B30" s="397"/>
      <c r="C30" s="391"/>
      <c r="D30" s="391"/>
      <c r="E30" s="391"/>
      <c r="F30" s="391"/>
      <c r="G30" s="397"/>
      <c r="H30" s="397"/>
      <c r="I30" s="397"/>
      <c r="J30" s="397"/>
      <c r="K30" s="397"/>
      <c r="L30" s="397"/>
    </row>
    <row r="31" spans="1:12" s="407" customFormat="1" x14ac:dyDescent="0.25">
      <c r="B31" s="397"/>
      <c r="C31" s="391"/>
      <c r="D31" s="391"/>
      <c r="E31" s="391"/>
      <c r="F31" s="391"/>
      <c r="G31" s="397"/>
      <c r="H31" s="397"/>
      <c r="I31" s="397"/>
      <c r="J31" s="397"/>
      <c r="K31" s="397"/>
      <c r="L31" s="397"/>
    </row>
    <row r="32" spans="1:12" s="407" customFormat="1" x14ac:dyDescent="0.25">
      <c r="B32" s="397"/>
      <c r="C32" s="391"/>
      <c r="D32" s="391"/>
      <c r="E32" s="391"/>
      <c r="F32" s="391"/>
      <c r="G32" s="397"/>
      <c r="H32" s="397"/>
      <c r="I32" s="397"/>
      <c r="J32" s="397"/>
      <c r="K32" s="397"/>
      <c r="L32" s="397"/>
    </row>
    <row r="33" spans="2:12" s="407" customFormat="1" x14ac:dyDescent="0.25">
      <c r="B33" s="397"/>
      <c r="C33" s="391"/>
      <c r="D33" s="391"/>
      <c r="E33" s="391"/>
      <c r="F33" s="391"/>
      <c r="G33" s="397"/>
      <c r="H33" s="397"/>
      <c r="I33" s="397"/>
      <c r="J33" s="397"/>
      <c r="K33" s="397"/>
      <c r="L33" s="397"/>
    </row>
    <row r="34" spans="2:12" s="407" customFormat="1" x14ac:dyDescent="0.25">
      <c r="B34" s="397"/>
      <c r="C34" s="391"/>
      <c r="D34" s="391"/>
      <c r="E34" s="391"/>
      <c r="F34" s="391"/>
      <c r="G34" s="397"/>
      <c r="H34" s="397"/>
      <c r="I34" s="397"/>
      <c r="J34" s="397"/>
      <c r="K34" s="397"/>
      <c r="L34" s="397"/>
    </row>
    <row r="35" spans="2:12" s="407" customFormat="1" x14ac:dyDescent="0.25">
      <c r="B35" s="397"/>
      <c r="C35" s="391"/>
      <c r="D35" s="391"/>
      <c r="E35" s="391"/>
      <c r="F35" s="391"/>
      <c r="G35" s="397"/>
      <c r="H35" s="397"/>
      <c r="I35" s="397"/>
      <c r="J35" s="397"/>
      <c r="K35" s="397"/>
      <c r="L35" s="397"/>
    </row>
    <row r="36" spans="2:12" s="407" customFormat="1" x14ac:dyDescent="0.25">
      <c r="B36" s="397"/>
      <c r="C36" s="391"/>
      <c r="D36" s="391"/>
      <c r="E36" s="391"/>
      <c r="F36" s="391"/>
      <c r="G36" s="397"/>
      <c r="H36" s="397"/>
      <c r="I36" s="397"/>
      <c r="J36" s="397"/>
      <c r="K36" s="397"/>
      <c r="L36" s="397"/>
    </row>
    <row r="38" spans="2:12" s="407" customFormat="1" x14ac:dyDescent="0.25">
      <c r="B38" s="397"/>
      <c r="C38" s="391"/>
      <c r="D38" s="391"/>
      <c r="E38" s="391"/>
      <c r="F38" s="391"/>
      <c r="G38" s="397"/>
      <c r="H38" s="397"/>
      <c r="I38" s="397"/>
      <c r="J38" s="397"/>
      <c r="K38" s="397"/>
      <c r="L38" s="397"/>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21" max="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A668C-568D-4ABC-A94C-716A50346D65}">
  <dimension ref="A1:A18"/>
  <sheetViews>
    <sheetView workbookViewId="0"/>
  </sheetViews>
  <sheetFormatPr defaultRowHeight="15" x14ac:dyDescent="0.25"/>
  <sheetData>
    <row r="1" spans="1:1" x14ac:dyDescent="0.25">
      <c r="A1" s="445"/>
    </row>
    <row r="3" spans="1:1" x14ac:dyDescent="0.25">
      <c r="A3" s="445" t="s">
        <v>764</v>
      </c>
    </row>
    <row r="4" spans="1:1" x14ac:dyDescent="0.25">
      <c r="A4" s="444"/>
    </row>
    <row r="5" spans="1:1" x14ac:dyDescent="0.25">
      <c r="A5" s="445" t="s">
        <v>764</v>
      </c>
    </row>
    <row r="6" spans="1:1" x14ac:dyDescent="0.25">
      <c r="A6" s="445"/>
    </row>
    <row r="8" spans="1:1" x14ac:dyDescent="0.25">
      <c r="A8" s="445" t="s">
        <v>764</v>
      </c>
    </row>
    <row r="10" spans="1:1" x14ac:dyDescent="0.25">
      <c r="A10" s="445"/>
    </row>
    <row r="11" spans="1:1" x14ac:dyDescent="0.25">
      <c r="A11" s="444"/>
    </row>
    <row r="12" spans="1:1" x14ac:dyDescent="0.25">
      <c r="A12" s="445"/>
    </row>
    <row r="13" spans="1:1" x14ac:dyDescent="0.25">
      <c r="A13" s="445"/>
    </row>
    <row r="14" spans="1:1" x14ac:dyDescent="0.25">
      <c r="A14" s="444"/>
    </row>
    <row r="15" spans="1:1" x14ac:dyDescent="0.25">
      <c r="A15" s="445"/>
    </row>
    <row r="16" spans="1:1" x14ac:dyDescent="0.25">
      <c r="A16" s="445"/>
    </row>
    <row r="17" spans="1:1" ht="26.25" x14ac:dyDescent="0.25">
      <c r="A17" s="446"/>
    </row>
    <row r="18" spans="1:1" ht="26.25" x14ac:dyDescent="0.25">
      <c r="A18" s="446"/>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EB621-E187-45E7-A10D-AC101E47E937}">
  <dimension ref="A1"/>
  <sheetViews>
    <sheetView workbookViewId="0"/>
  </sheetViews>
  <sheetFormatPr defaultRowHeight="15" x14ac:dyDescent="0.25"/>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3150-C680-436C-8147-900AAF8A0A6D}">
  <dimension ref="A1"/>
  <sheetViews>
    <sheetView workbookViewId="0"/>
  </sheetViews>
  <sheetFormatPr defaultRowHeight="15" x14ac:dyDescent="0.25"/>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4CDC7-2CC5-4036-AB82-621C3C107922}">
  <dimension ref="A1"/>
  <sheetViews>
    <sheetView workbookViewId="0"/>
  </sheetViews>
  <sheetFormatPr defaultRowHeight="15" x14ac:dyDescent="0.25"/>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A737-0BB9-4D71-86BE-0A8581F5AC2B}">
  <dimension ref="A1"/>
  <sheetViews>
    <sheetView workbookViewId="0"/>
  </sheetViews>
  <sheetFormatPr defaultRowHeight="15" x14ac:dyDescent="0.25"/>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F7EF3-9492-4872-95B1-2B28FFBB1300}">
  <dimension ref="A1"/>
  <sheetViews>
    <sheetView workbookViewId="0">
      <selection activeCell="R7" sqref="R7"/>
    </sheetView>
  </sheetViews>
  <sheetFormatPr defaultRowHeight="15" x14ac:dyDescent="0.25"/>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585" t="str">
        <f>'Note 24'!A1:D1</f>
        <v>Ankpa Local Government of Kogi State</v>
      </c>
      <c r="B1" s="586"/>
      <c r="C1" s="586"/>
      <c r="D1" s="587"/>
    </row>
    <row r="2" spans="1:6" ht="19.5" thickBot="1" x14ac:dyDescent="0.35">
      <c r="A2" s="585" t="str">
        <f>'Note 24'!A2:D2</f>
        <v>Financial Statements for the Year Ended 31 December, 2021</v>
      </c>
      <c r="B2" s="586"/>
      <c r="C2" s="586"/>
      <c r="D2" s="587"/>
    </row>
    <row r="3" spans="1:6" ht="19.5" thickBot="1" x14ac:dyDescent="0.35">
      <c r="A3" s="585" t="s">
        <v>424</v>
      </c>
      <c r="B3" s="586"/>
      <c r="C3" s="586"/>
      <c r="D3" s="587"/>
    </row>
    <row r="4" spans="1:6" ht="16.5" thickBot="1" x14ac:dyDescent="0.3">
      <c r="A4" s="621"/>
      <c r="B4" s="622"/>
      <c r="C4" s="622"/>
      <c r="D4" s="623"/>
    </row>
    <row r="5" spans="1:6" ht="19.5" thickBot="1" x14ac:dyDescent="0.35">
      <c r="A5" s="591" t="s">
        <v>758</v>
      </c>
      <c r="B5" s="592"/>
      <c r="C5" s="592"/>
      <c r="D5" s="593"/>
    </row>
    <row r="6" spans="1:6" ht="35.25" thickBot="1" x14ac:dyDescent="0.3">
      <c r="A6" s="73" t="s">
        <v>411</v>
      </c>
      <c r="B6" s="77" t="s">
        <v>384</v>
      </c>
      <c r="C6" s="274" t="s">
        <v>792</v>
      </c>
      <c r="D6" s="275" t="s">
        <v>793</v>
      </c>
      <c r="E6" s="69"/>
      <c r="F6" s="69"/>
    </row>
    <row r="7" spans="1:6" ht="15.75" x14ac:dyDescent="0.25">
      <c r="A7" s="112">
        <v>1</v>
      </c>
      <c r="B7" s="266" t="s">
        <v>738</v>
      </c>
      <c r="C7" s="267">
        <f>D11</f>
        <v>631504905.37000012</v>
      </c>
      <c r="D7" s="103">
        <v>178132081.21000001</v>
      </c>
      <c r="F7" s="69"/>
    </row>
    <row r="8" spans="1:6" ht="15.75" x14ac:dyDescent="0.25">
      <c r="A8" s="258">
        <v>2</v>
      </c>
      <c r="B8" s="259" t="s">
        <v>752</v>
      </c>
      <c r="C8" s="99">
        <f>'N6'!E9</f>
        <v>500199753.22000003</v>
      </c>
      <c r="D8" s="268">
        <v>453372824.16000009</v>
      </c>
      <c r="F8" s="69"/>
    </row>
    <row r="9" spans="1:6" ht="16.5" thickBot="1" x14ac:dyDescent="0.3">
      <c r="A9" s="258"/>
      <c r="B9" s="259"/>
      <c r="C9" s="99"/>
      <c r="D9" s="268"/>
      <c r="F9" s="69"/>
    </row>
    <row r="10" spans="1:6" ht="15.75" customHeight="1" thickBot="1" x14ac:dyDescent="0.3">
      <c r="A10" s="578"/>
      <c r="B10" s="579"/>
      <c r="C10" s="579"/>
      <c r="D10" s="673"/>
      <c r="E10" s="218">
        <f>C11-D11</f>
        <v>500199753.22000003</v>
      </c>
      <c r="F10" s="69"/>
    </row>
    <row r="11" spans="1:6" ht="16.5" thickBot="1" x14ac:dyDescent="0.3">
      <c r="A11" s="668" t="s">
        <v>255</v>
      </c>
      <c r="B11" s="669"/>
      <c r="C11" s="264">
        <f>SUM(C7:C9)</f>
        <v>1131704658.5900002</v>
      </c>
      <c r="D11" s="265">
        <f>SUM(D7:D9)</f>
        <v>631504905.37000012</v>
      </c>
      <c r="E11" s="141"/>
      <c r="F11" s="69"/>
    </row>
    <row r="12" spans="1:6" ht="16.5" thickTop="1" thickBot="1" x14ac:dyDescent="0.3">
      <c r="A12" s="578"/>
      <c r="B12" s="579"/>
      <c r="C12" s="580"/>
      <c r="D12" s="581"/>
      <c r="E12" s="75"/>
      <c r="F12" s="69"/>
    </row>
    <row r="13" spans="1:6" ht="49.5" customHeight="1" thickBot="1" x14ac:dyDescent="0.3">
      <c r="A13" s="670"/>
      <c r="B13" s="671"/>
      <c r="C13" s="671"/>
      <c r="D13" s="672"/>
      <c r="E13" s="76"/>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4"/>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585" t="str">
        <f>'Note 24'!A1:D1</f>
        <v>Ankpa Local Government of Kogi State</v>
      </c>
      <c r="B1" s="586"/>
      <c r="C1" s="586"/>
      <c r="D1" s="587"/>
    </row>
    <row r="2" spans="1:6" ht="19.5" thickBot="1" x14ac:dyDescent="0.35">
      <c r="A2" s="585" t="str">
        <f>'Note 24'!A2:D2</f>
        <v>Financial Statements for the Year Ended 31 December, 2021</v>
      </c>
      <c r="B2" s="586"/>
      <c r="C2" s="586"/>
      <c r="D2" s="587"/>
    </row>
    <row r="3" spans="1:6" ht="19.5" thickBot="1" x14ac:dyDescent="0.35">
      <c r="A3" s="585" t="s">
        <v>424</v>
      </c>
      <c r="B3" s="586"/>
      <c r="C3" s="586"/>
      <c r="D3" s="587"/>
    </row>
    <row r="4" spans="1:6" ht="16.5" thickBot="1" x14ac:dyDescent="0.3">
      <c r="A4" s="621"/>
      <c r="B4" s="622"/>
      <c r="C4" s="622"/>
      <c r="D4" s="623"/>
    </row>
    <row r="5" spans="1:6" ht="19.5" thickBot="1" x14ac:dyDescent="0.35">
      <c r="A5" s="591" t="s">
        <v>754</v>
      </c>
      <c r="B5" s="592"/>
      <c r="C5" s="592"/>
      <c r="D5" s="593"/>
    </row>
    <row r="6" spans="1:6" ht="35.25" thickBot="1" x14ac:dyDescent="0.3">
      <c r="A6" s="70" t="s">
        <v>411</v>
      </c>
      <c r="B6" s="71" t="s">
        <v>384</v>
      </c>
      <c r="C6" s="274" t="s">
        <v>792</v>
      </c>
      <c r="D6" s="275" t="s">
        <v>793</v>
      </c>
      <c r="E6" s="69"/>
      <c r="F6" s="69"/>
    </row>
    <row r="7" spans="1:6" ht="15.75" x14ac:dyDescent="0.25">
      <c r="A7" s="258">
        <v>1</v>
      </c>
      <c r="B7" s="259" t="s">
        <v>739</v>
      </c>
      <c r="C7" s="269">
        <v>10366798.779999999</v>
      </c>
      <c r="D7" s="268">
        <v>0</v>
      </c>
      <c r="F7" s="69"/>
    </row>
    <row r="8" spans="1:6" ht="15.75" x14ac:dyDescent="0.25">
      <c r="A8" s="260">
        <v>2</v>
      </c>
      <c r="B8" s="261" t="s">
        <v>740</v>
      </c>
      <c r="C8" s="262">
        <v>8451016.4499999993</v>
      </c>
      <c r="D8" s="263"/>
      <c r="F8" s="69"/>
    </row>
    <row r="9" spans="1:6" ht="15.75" x14ac:dyDescent="0.25">
      <c r="A9" s="260">
        <v>3</v>
      </c>
      <c r="B9" s="261" t="s">
        <v>741</v>
      </c>
      <c r="C9" s="262">
        <v>1885782.32</v>
      </c>
      <c r="D9" s="263">
        <v>0</v>
      </c>
      <c r="E9" s="135"/>
      <c r="F9" s="69"/>
    </row>
    <row r="10" spans="1:6" ht="15.75" x14ac:dyDescent="0.25">
      <c r="A10" s="113"/>
      <c r="B10" s="256"/>
      <c r="C10" s="257"/>
      <c r="D10" s="104"/>
      <c r="E10" s="135"/>
      <c r="F10" s="69"/>
    </row>
    <row r="11" spans="1:6" ht="15.75" customHeight="1" thickBot="1" x14ac:dyDescent="0.3">
      <c r="A11" s="674"/>
      <c r="B11" s="580"/>
      <c r="C11" s="580"/>
      <c r="D11" s="581"/>
      <c r="E11" s="218"/>
      <c r="F11" s="69"/>
    </row>
    <row r="12" spans="1:6" ht="16.5" thickBot="1" x14ac:dyDescent="0.3">
      <c r="A12" s="668" t="s">
        <v>255</v>
      </c>
      <c r="B12" s="669"/>
      <c r="C12" s="264">
        <f>SUM(C7:C10)</f>
        <v>20703597.549999997</v>
      </c>
      <c r="D12" s="265">
        <f>SUM(D7:D9)</f>
        <v>0</v>
      </c>
      <c r="E12" s="141"/>
      <c r="F12" s="69"/>
    </row>
    <row r="13" spans="1:6" ht="16.5" thickTop="1" thickBot="1" x14ac:dyDescent="0.3">
      <c r="A13" s="578"/>
      <c r="B13" s="579"/>
      <c r="C13" s="580"/>
      <c r="D13" s="581"/>
      <c r="E13" s="75"/>
      <c r="F13" s="69"/>
    </row>
    <row r="14" spans="1:6" ht="49.5" customHeight="1" thickBot="1" x14ac:dyDescent="0.3">
      <c r="A14" s="670"/>
      <c r="B14" s="671"/>
      <c r="C14" s="671"/>
      <c r="D14" s="672"/>
      <c r="E14" s="76"/>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scale="7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2"/>
  <sheetViews>
    <sheetView zoomScaleNormal="100" zoomScaleSheetLayoutView="154" workbookViewId="0">
      <selection activeCell="C8" sqref="C8"/>
    </sheetView>
  </sheetViews>
  <sheetFormatPr defaultColWidth="9.140625" defaultRowHeight="15" x14ac:dyDescent="0.25"/>
  <cols>
    <col min="1" max="1" width="5" style="30" customWidth="1"/>
    <col min="2" max="2" width="35.140625" style="30" customWidth="1"/>
    <col min="3" max="3" width="32.42578125" style="30" customWidth="1"/>
    <col min="4" max="4" width="32" style="30" customWidth="1"/>
    <col min="5" max="5" width="2.7109375" style="30" customWidth="1"/>
    <col min="6" max="16384" width="9.140625" style="30"/>
  </cols>
  <sheetData>
    <row r="1" spans="1:5" ht="19.5" thickBot="1" x14ac:dyDescent="0.35">
      <c r="A1" s="585" t="str">
        <f>'Note 25'!A1:D1</f>
        <v>Ankpa Local Government of Kogi State</v>
      </c>
      <c r="B1" s="586"/>
      <c r="C1" s="586"/>
      <c r="D1" s="587"/>
    </row>
    <row r="2" spans="1:5" ht="19.5" thickBot="1" x14ac:dyDescent="0.35">
      <c r="A2" s="585" t="str">
        <f>'Note 25'!A2:D2</f>
        <v>Financial Statements for the Year Ended 31 December, 2021</v>
      </c>
      <c r="B2" s="586"/>
      <c r="C2" s="586"/>
      <c r="D2" s="587"/>
    </row>
    <row r="3" spans="1:5" ht="19.5" thickBot="1" x14ac:dyDescent="0.35">
      <c r="A3" s="585" t="s">
        <v>424</v>
      </c>
      <c r="B3" s="586"/>
      <c r="C3" s="586"/>
      <c r="D3" s="587"/>
    </row>
    <row r="4" spans="1:5" ht="16.5" thickBot="1" x14ac:dyDescent="0.3">
      <c r="A4" s="621"/>
      <c r="B4" s="622"/>
      <c r="C4" s="622"/>
      <c r="D4" s="623"/>
    </row>
    <row r="5" spans="1:5" ht="19.5" thickBot="1" x14ac:dyDescent="0.35">
      <c r="A5" s="591" t="s">
        <v>492</v>
      </c>
      <c r="B5" s="592"/>
      <c r="C5" s="592"/>
      <c r="D5" s="593"/>
      <c r="E5" s="111"/>
    </row>
    <row r="6" spans="1:5" ht="16.5" thickBot="1" x14ac:dyDescent="0.3">
      <c r="A6" s="254" t="s">
        <v>411</v>
      </c>
      <c r="B6" s="81" t="s">
        <v>384</v>
      </c>
      <c r="C6" s="82" t="str">
        <f>'Note 25'!C6</f>
        <v>Year Ended 31st 
December 2020</v>
      </c>
      <c r="D6" s="83" t="str">
        <f>'Note 25'!D6</f>
        <v>Year Ended 31st 
December 2019</v>
      </c>
      <c r="E6" s="111"/>
    </row>
    <row r="7" spans="1:5" ht="18.75" x14ac:dyDescent="0.3">
      <c r="A7" s="112">
        <v>1</v>
      </c>
      <c r="B7" s="244" t="s">
        <v>253</v>
      </c>
      <c r="C7" s="270">
        <v>0</v>
      </c>
      <c r="D7" s="271">
        <v>31028980.140000001</v>
      </c>
      <c r="E7" s="111"/>
    </row>
    <row r="8" spans="1:5" ht="19.5" thickBot="1" x14ac:dyDescent="0.35">
      <c r="A8" s="272"/>
      <c r="B8" s="114"/>
      <c r="C8" s="273"/>
      <c r="D8" s="115"/>
      <c r="E8" s="111"/>
    </row>
    <row r="9" spans="1:5" ht="18.75" customHeight="1" thickBot="1" x14ac:dyDescent="0.3">
      <c r="A9" s="578"/>
      <c r="B9" s="579"/>
      <c r="C9" s="579"/>
      <c r="D9" s="673"/>
      <c r="E9" s="111"/>
    </row>
    <row r="10" spans="1:5" ht="19.5" thickBot="1" x14ac:dyDescent="0.35">
      <c r="A10" s="675" t="s">
        <v>478</v>
      </c>
      <c r="B10" s="676"/>
      <c r="C10" s="116">
        <f>SUM(C7:C8)</f>
        <v>0</v>
      </c>
      <c r="D10" s="255">
        <f>SUM(D7:D8)</f>
        <v>31028980.140000001</v>
      </c>
      <c r="E10" s="111"/>
    </row>
    <row r="11" spans="1:5" ht="18.75" customHeight="1" thickTop="1" thickBot="1" x14ac:dyDescent="0.3">
      <c r="A11" s="578"/>
      <c r="B11" s="579"/>
      <c r="C11" s="580"/>
      <c r="D11" s="581"/>
      <c r="E11" s="111"/>
    </row>
    <row r="12" spans="1:5" x14ac:dyDescent="0.25">
      <c r="A12" s="111"/>
      <c r="B12" s="111"/>
      <c r="C12" s="111"/>
      <c r="D12" s="111"/>
      <c r="E12" s="111"/>
    </row>
  </sheetData>
  <mergeCells count="8">
    <mergeCell ref="A9:D9"/>
    <mergeCell ref="A10:B10"/>
    <mergeCell ref="A11:D11"/>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47"/>
  <sheetViews>
    <sheetView showGridLines="0" topLeftCell="A20" zoomScaleNormal="100" zoomScaleSheetLayoutView="100" workbookViewId="0">
      <selection activeCell="B41" sqref="B41"/>
    </sheetView>
  </sheetViews>
  <sheetFormatPr defaultColWidth="9.140625" defaultRowHeight="11.25" x14ac:dyDescent="0.25"/>
  <cols>
    <col min="1" max="1" width="29.7109375" style="416" customWidth="1"/>
    <col min="2" max="2" width="7.85546875" style="429" customWidth="1"/>
    <col min="3" max="3" width="15.28515625" style="416" bestFit="1" customWidth="1"/>
    <col min="4" max="4" width="18.7109375" style="416" bestFit="1" customWidth="1"/>
    <col min="5" max="5" width="15.140625" style="416" bestFit="1" customWidth="1"/>
    <col min="6" max="6" width="19.42578125" style="416" bestFit="1" customWidth="1"/>
    <col min="7" max="16384" width="9.140625" style="416"/>
  </cols>
  <sheetData>
    <row r="1" spans="1:6" ht="12.75" x14ac:dyDescent="0.25">
      <c r="A1" s="456" t="str">
        <f>SOFPe!A1:F1</f>
        <v>Ankpa Local Government of Kogi State</v>
      </c>
      <c r="B1" s="456"/>
      <c r="C1" s="456"/>
      <c r="D1" s="456"/>
      <c r="E1" s="456"/>
      <c r="F1" s="456"/>
    </row>
    <row r="2" spans="1:6" ht="12.75" x14ac:dyDescent="0.25">
      <c r="A2" s="456" t="str">
        <f>SOFPe!A2:F2</f>
        <v>Financial Statements for the Year Ended 31 December, 2021</v>
      </c>
      <c r="B2" s="456"/>
      <c r="C2" s="456"/>
      <c r="D2" s="456"/>
      <c r="E2" s="456"/>
      <c r="F2" s="456"/>
    </row>
    <row r="3" spans="1:6" ht="12.75" x14ac:dyDescent="0.25">
      <c r="A3" s="456" t="s">
        <v>417</v>
      </c>
      <c r="B3" s="456"/>
      <c r="C3" s="456"/>
      <c r="D3" s="456"/>
      <c r="E3" s="456"/>
      <c r="F3" s="456"/>
    </row>
    <row r="4" spans="1:6" x14ac:dyDescent="0.25">
      <c r="A4" s="455"/>
      <c r="B4" s="455"/>
      <c r="C4" s="455"/>
      <c r="D4" s="455"/>
      <c r="E4" s="455"/>
      <c r="F4" s="455"/>
    </row>
    <row r="5" spans="1:6" ht="12.75" x14ac:dyDescent="0.25">
      <c r="A5" s="457" t="s">
        <v>324</v>
      </c>
      <c r="B5" s="428" t="s">
        <v>323</v>
      </c>
      <c r="C5" s="456" t="str">
        <f>SOFPe!E5</f>
        <v>Year Ended 31st 
December 2021</v>
      </c>
      <c r="D5" s="456"/>
      <c r="E5" s="456" t="str">
        <f>SOFPe!F5</f>
        <v>Year Ended 31st 
December 2020</v>
      </c>
      <c r="F5" s="456"/>
    </row>
    <row r="6" spans="1:6" ht="12.75" x14ac:dyDescent="0.25">
      <c r="A6" s="457"/>
      <c r="B6" s="428"/>
      <c r="D6" s="417"/>
      <c r="F6" s="417"/>
    </row>
    <row r="7" spans="1:6" ht="12.75" x14ac:dyDescent="0.25">
      <c r="A7" s="417" t="s">
        <v>325</v>
      </c>
      <c r="B7" s="428"/>
      <c r="C7" s="399"/>
      <c r="D7" s="396"/>
      <c r="F7" s="417"/>
    </row>
    <row r="8" spans="1:6" x14ac:dyDescent="0.25">
      <c r="A8" s="416" t="s">
        <v>264</v>
      </c>
      <c r="B8" s="429">
        <v>10</v>
      </c>
      <c r="C8" s="416">
        <f>'10a'!C14</f>
        <v>4382104.6100000003</v>
      </c>
      <c r="E8" s="416">
        <v>3937531</v>
      </c>
    </row>
    <row r="9" spans="1:6" x14ac:dyDescent="0.25">
      <c r="A9" s="416" t="s">
        <v>763</v>
      </c>
      <c r="B9" s="429">
        <v>11</v>
      </c>
      <c r="C9" s="416">
        <v>4154000</v>
      </c>
      <c r="E9" s="416">
        <v>1836000</v>
      </c>
    </row>
    <row r="10" spans="1:6" x14ac:dyDescent="0.25">
      <c r="A10" s="416" t="s">
        <v>734</v>
      </c>
      <c r="C10" s="416">
        <v>0</v>
      </c>
      <c r="E10" s="416">
        <v>425000</v>
      </c>
    </row>
    <row r="11" spans="1:6" ht="12.75" x14ac:dyDescent="0.25">
      <c r="A11" s="417" t="s">
        <v>326</v>
      </c>
      <c r="B11" s="428"/>
      <c r="D11" s="417">
        <f>SUM(C8:C10)</f>
        <v>8536104.6099999994</v>
      </c>
      <c r="F11" s="417">
        <f>SUM(E8:E10)</f>
        <v>6198531</v>
      </c>
    </row>
    <row r="12" spans="1:6" x14ac:dyDescent="0.25">
      <c r="A12" s="455"/>
      <c r="B12" s="455"/>
      <c r="C12" s="455"/>
      <c r="D12" s="455"/>
      <c r="E12" s="455"/>
      <c r="F12" s="455"/>
    </row>
    <row r="13" spans="1:6" ht="12.75" x14ac:dyDescent="0.25">
      <c r="A13" s="417" t="s">
        <v>327</v>
      </c>
      <c r="B13" s="428"/>
      <c r="D13" s="417"/>
      <c r="F13" s="417"/>
    </row>
    <row r="14" spans="1:6" x14ac:dyDescent="0.25">
      <c r="A14" s="416" t="s">
        <v>261</v>
      </c>
      <c r="C14" s="416">
        <f>'Note 21'!D9</f>
        <v>0</v>
      </c>
      <c r="E14" s="416">
        <f>'Note 21'!D9</f>
        <v>0</v>
      </c>
    </row>
    <row r="15" spans="1:6" x14ac:dyDescent="0.25">
      <c r="A15" s="416" t="s">
        <v>260</v>
      </c>
      <c r="C15" s="416">
        <f>Note22!F18</f>
        <v>0</v>
      </c>
      <c r="E15" s="416">
        <v>0</v>
      </c>
    </row>
    <row r="16" spans="1:6" x14ac:dyDescent="0.25">
      <c r="A16" s="416" t="s">
        <v>258</v>
      </c>
      <c r="B16" s="429">
        <v>8</v>
      </c>
      <c r="C16" s="416">
        <f>'N8'!L31</f>
        <v>3999766680</v>
      </c>
      <c r="E16" s="416">
        <v>4103280521</v>
      </c>
    </row>
    <row r="17" spans="1:6" x14ac:dyDescent="0.25">
      <c r="A17" s="416" t="s">
        <v>256</v>
      </c>
      <c r="C17" s="416">
        <v>0</v>
      </c>
      <c r="E17" s="416">
        <v>0</v>
      </c>
    </row>
    <row r="18" spans="1:6" ht="12.75" x14ac:dyDescent="0.25">
      <c r="A18" s="417" t="s">
        <v>328</v>
      </c>
      <c r="B18" s="428"/>
      <c r="D18" s="417">
        <f>SUM(C14:C17)</f>
        <v>3999766680</v>
      </c>
      <c r="F18" s="417">
        <f>SUM(E14:E17)</f>
        <v>4103280521</v>
      </c>
    </row>
    <row r="19" spans="1:6" x14ac:dyDescent="0.25">
      <c r="A19" s="455"/>
      <c r="B19" s="455"/>
      <c r="C19" s="455"/>
      <c r="D19" s="455"/>
      <c r="E19" s="455"/>
      <c r="F19" s="455"/>
    </row>
    <row r="20" spans="1:6" ht="12.75" x14ac:dyDescent="0.25">
      <c r="A20" s="417" t="s">
        <v>329</v>
      </c>
      <c r="B20" s="428"/>
      <c r="D20" s="417">
        <f>D11+D18</f>
        <v>4008302784.6100001</v>
      </c>
      <c r="F20" s="417">
        <f>F11+F18</f>
        <v>4109479052</v>
      </c>
    </row>
    <row r="21" spans="1:6" x14ac:dyDescent="0.25">
      <c r="A21" s="455"/>
      <c r="B21" s="455"/>
      <c r="C21" s="455"/>
      <c r="D21" s="455"/>
      <c r="E21" s="455"/>
      <c r="F21" s="455"/>
    </row>
    <row r="22" spans="1:6" ht="12.75" x14ac:dyDescent="0.25">
      <c r="A22" s="417" t="s">
        <v>330</v>
      </c>
      <c r="B22" s="428"/>
      <c r="D22" s="417"/>
      <c r="F22" s="417"/>
    </row>
    <row r="23" spans="1:6" ht="12.75" x14ac:dyDescent="0.25">
      <c r="A23" s="417" t="s">
        <v>331</v>
      </c>
      <c r="B23" s="428"/>
      <c r="D23" s="417"/>
      <c r="F23" s="417"/>
    </row>
    <row r="24" spans="1:6" x14ac:dyDescent="0.25">
      <c r="A24" s="416" t="s">
        <v>254</v>
      </c>
      <c r="B24" s="429">
        <v>12</v>
      </c>
      <c r="C24" s="416">
        <v>5015926834</v>
      </c>
      <c r="E24" s="416">
        <v>4576177716</v>
      </c>
    </row>
    <row r="25" spans="1:6" x14ac:dyDescent="0.25">
      <c r="A25" s="416" t="s">
        <v>253</v>
      </c>
      <c r="C25" s="416">
        <v>0</v>
      </c>
      <c r="E25" s="416">
        <v>0</v>
      </c>
    </row>
    <row r="26" spans="1:6" ht="12.75" x14ac:dyDescent="0.25">
      <c r="A26" s="417" t="s">
        <v>332</v>
      </c>
      <c r="B26" s="428"/>
      <c r="D26" s="417">
        <f>SUM(C24:C25)</f>
        <v>5015926834</v>
      </c>
      <c r="F26" s="417">
        <f>SUM(E24:E25)</f>
        <v>4576177716</v>
      </c>
    </row>
    <row r="27" spans="1:6" x14ac:dyDescent="0.25">
      <c r="A27" s="455"/>
      <c r="B27" s="455"/>
      <c r="C27" s="455"/>
      <c r="D27" s="455"/>
      <c r="E27" s="455"/>
      <c r="F27" s="455"/>
    </row>
    <row r="28" spans="1:6" ht="12.75" x14ac:dyDescent="0.25">
      <c r="A28" s="417" t="s">
        <v>333</v>
      </c>
      <c r="B28" s="428"/>
      <c r="F28" s="417"/>
    </row>
    <row r="29" spans="1:6" x14ac:dyDescent="0.25">
      <c r="A29" s="416" t="s">
        <v>250</v>
      </c>
      <c r="C29" s="399">
        <v>0</v>
      </c>
      <c r="D29" s="399"/>
      <c r="E29" s="399">
        <f>'Note 28'!D10</f>
        <v>0</v>
      </c>
    </row>
    <row r="30" spans="1:6" ht="12.75" x14ac:dyDescent="0.25">
      <c r="A30" s="417" t="s">
        <v>334</v>
      </c>
      <c r="B30" s="428"/>
      <c r="D30" s="417">
        <f>C29</f>
        <v>0</v>
      </c>
      <c r="F30" s="417">
        <f>E29</f>
        <v>0</v>
      </c>
    </row>
    <row r="31" spans="1:6" x14ac:dyDescent="0.25">
      <c r="A31" s="455"/>
      <c r="B31" s="455"/>
      <c r="C31" s="455"/>
      <c r="D31" s="455"/>
      <c r="E31" s="455"/>
      <c r="F31" s="455"/>
    </row>
    <row r="32" spans="1:6" ht="12.75" x14ac:dyDescent="0.25">
      <c r="A32" s="417" t="s">
        <v>335</v>
      </c>
      <c r="B32" s="428"/>
      <c r="D32" s="417">
        <f>D26+D30</f>
        <v>5015926834</v>
      </c>
      <c r="F32" s="417">
        <f>F26+F30</f>
        <v>4576177716</v>
      </c>
    </row>
    <row r="33" spans="1:6" x14ac:dyDescent="0.25">
      <c r="A33" s="455"/>
      <c r="B33" s="455"/>
      <c r="C33" s="455"/>
      <c r="D33" s="455"/>
      <c r="E33" s="455"/>
      <c r="F33" s="455"/>
    </row>
    <row r="34" spans="1:6" ht="12.75" x14ac:dyDescent="0.25">
      <c r="A34" s="417" t="s">
        <v>336</v>
      </c>
      <c r="B34" s="428"/>
      <c r="D34" s="417">
        <f>D20-D32</f>
        <v>-1007624049.3899999</v>
      </c>
      <c r="F34" s="417">
        <f>F20-F32</f>
        <v>-466698664</v>
      </c>
    </row>
    <row r="35" spans="1:6" x14ac:dyDescent="0.25">
      <c r="A35" s="455"/>
      <c r="B35" s="455"/>
      <c r="C35" s="455"/>
      <c r="D35" s="455"/>
      <c r="E35" s="455"/>
      <c r="F35" s="455"/>
    </row>
    <row r="36" spans="1:6" ht="12.75" x14ac:dyDescent="0.25">
      <c r="A36" s="417" t="s">
        <v>337</v>
      </c>
      <c r="B36" s="428"/>
      <c r="F36" s="417"/>
    </row>
    <row r="37" spans="1:6" x14ac:dyDescent="0.25">
      <c r="A37" s="416" t="s">
        <v>486</v>
      </c>
      <c r="B37" s="429">
        <v>13</v>
      </c>
      <c r="C37" s="416">
        <f>D34-C38</f>
        <v>-633642048.38999987</v>
      </c>
      <c r="E37" s="416">
        <v>-295104150</v>
      </c>
    </row>
    <row r="38" spans="1:6" x14ac:dyDescent="0.25">
      <c r="A38" s="416" t="s">
        <v>248</v>
      </c>
      <c r="C38" s="416">
        <f>SOFPe!E26</f>
        <v>-373982001</v>
      </c>
      <c r="E38" s="416">
        <v>-171594514</v>
      </c>
    </row>
    <row r="39" spans="1:6" ht="12.75" x14ac:dyDescent="0.25">
      <c r="A39" s="417" t="s">
        <v>338</v>
      </c>
      <c r="B39" s="428"/>
      <c r="D39" s="417">
        <f>C37+C38</f>
        <v>-1007624049.3899999</v>
      </c>
      <c r="E39" s="417"/>
      <c r="F39" s="417">
        <f>E37+E38</f>
        <v>-466698664</v>
      </c>
    </row>
    <row r="40" spans="1:6" ht="12.75" x14ac:dyDescent="0.25">
      <c r="A40" s="417"/>
      <c r="B40" s="428"/>
      <c r="D40" s="417"/>
      <c r="E40" s="417"/>
      <c r="F40" s="417"/>
    </row>
    <row r="41" spans="1:6" x14ac:dyDescent="0.25">
      <c r="D41" s="455"/>
      <c r="E41" s="455"/>
      <c r="F41" s="455"/>
    </row>
    <row r="44" spans="1:6" ht="12.75" x14ac:dyDescent="0.25">
      <c r="A44" s="457" t="s">
        <v>760</v>
      </c>
      <c r="B44" s="457"/>
      <c r="C44" s="457"/>
    </row>
    <row r="45" spans="1:6" x14ac:dyDescent="0.25">
      <c r="A45" s="416" t="str">
        <f>SOFPe!A32</f>
        <v>Local Government Treasurer (LGT)</v>
      </c>
    </row>
    <row r="46" spans="1:6" x14ac:dyDescent="0.25">
      <c r="A46" s="416" t="str">
        <f>SOFPe!A33:C33</f>
        <v>Ankpa Local Government</v>
      </c>
    </row>
    <row r="47" spans="1:6" x14ac:dyDescent="0.25">
      <c r="A47" s="416" t="s">
        <v>485</v>
      </c>
    </row>
  </sheetData>
  <mergeCells count="16">
    <mergeCell ref="A44:C44"/>
    <mergeCell ref="A33:F33"/>
    <mergeCell ref="A35:F35"/>
    <mergeCell ref="D41:F41"/>
    <mergeCell ref="A27:F27"/>
    <mergeCell ref="A21:F21"/>
    <mergeCell ref="A19:F19"/>
    <mergeCell ref="A12:F12"/>
    <mergeCell ref="A31:F31"/>
    <mergeCell ref="A1:F1"/>
    <mergeCell ref="A2:F2"/>
    <mergeCell ref="A3:F3"/>
    <mergeCell ref="E5:F5"/>
    <mergeCell ref="C5:D5"/>
    <mergeCell ref="A4:F4"/>
    <mergeCell ref="A5:A6"/>
  </mergeCells>
  <pageMargins left="0.7" right="0.7" top="0.75" bottom="0.75" header="0.3" footer="0.3"/>
  <pageSetup paperSize="9" scale="6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5"/>
  <sheetViews>
    <sheetView zoomScaleNormal="100" zoomScaleSheetLayoutView="106" workbookViewId="0">
      <selection activeCell="B6" sqref="B6"/>
    </sheetView>
  </sheetViews>
  <sheetFormatPr defaultColWidth="9.140625" defaultRowHeight="15" x14ac:dyDescent="0.25"/>
  <cols>
    <col min="1" max="1" width="4.28515625" style="68" customWidth="1"/>
    <col min="2" max="2" width="53.5703125" style="68" customWidth="1"/>
    <col min="3" max="3" width="31.28515625" style="68" customWidth="1"/>
    <col min="4" max="4" width="31.42578125" style="68" customWidth="1"/>
    <col min="5" max="5" width="19.7109375" style="68" customWidth="1"/>
    <col min="6" max="6" width="25.5703125" style="68" customWidth="1"/>
    <col min="7" max="16384" width="9.140625" style="68"/>
  </cols>
  <sheetData>
    <row r="1" spans="1:6" ht="19.5" thickBot="1" x14ac:dyDescent="0.35">
      <c r="A1" s="585" t="str">
        <f>'Note 26'!A1:D1</f>
        <v>Ankpa Local Government of Kogi State</v>
      </c>
      <c r="B1" s="586"/>
      <c r="C1" s="586"/>
      <c r="D1" s="587"/>
    </row>
    <row r="2" spans="1:6" ht="19.5" thickBot="1" x14ac:dyDescent="0.35">
      <c r="A2" s="585" t="str">
        <f>'Note 26'!A2:D2</f>
        <v>Financial Statements for the Year Ended 31 December, 2021</v>
      </c>
      <c r="B2" s="586"/>
      <c r="C2" s="586"/>
      <c r="D2" s="587"/>
    </row>
    <row r="3" spans="1:6" ht="19.5" thickBot="1" x14ac:dyDescent="0.35">
      <c r="A3" s="585" t="s">
        <v>424</v>
      </c>
      <c r="B3" s="586"/>
      <c r="C3" s="586"/>
      <c r="D3" s="587"/>
    </row>
    <row r="4" spans="1:6" ht="16.5" thickBot="1" x14ac:dyDescent="0.3">
      <c r="A4" s="621"/>
      <c r="B4" s="622"/>
      <c r="C4" s="622"/>
      <c r="D4" s="623"/>
    </row>
    <row r="5" spans="1:6" ht="19.5" thickBot="1" x14ac:dyDescent="0.35">
      <c r="A5" s="591" t="s">
        <v>493</v>
      </c>
      <c r="B5" s="592"/>
      <c r="C5" s="592"/>
      <c r="D5" s="593"/>
    </row>
    <row r="6" spans="1:6" ht="16.5" thickBot="1" x14ac:dyDescent="0.3">
      <c r="A6" s="70" t="s">
        <v>411</v>
      </c>
      <c r="B6" s="71" t="s">
        <v>384</v>
      </c>
      <c r="C6" s="72" t="str">
        <f>'Note 26'!C6</f>
        <v>Year Ended 31st 
December 2020</v>
      </c>
      <c r="D6" s="78" t="str">
        <f>'Note 26'!D6</f>
        <v>Year Ended 31st 
December 2019</v>
      </c>
    </row>
    <row r="7" spans="1:6" x14ac:dyDescent="0.25">
      <c r="A7" s="86"/>
      <c r="B7" s="68" t="s">
        <v>500</v>
      </c>
      <c r="C7" s="141">
        <v>28934435963.240002</v>
      </c>
      <c r="D7" s="141"/>
      <c r="E7" s="68" t="s">
        <v>791</v>
      </c>
      <c r="F7" s="141"/>
    </row>
    <row r="8" spans="1:6" ht="15.75" thickBot="1" x14ac:dyDescent="0.3">
      <c r="A8" s="84"/>
      <c r="B8" s="68" t="s">
        <v>501</v>
      </c>
      <c r="C8" s="141">
        <v>16340838225.51</v>
      </c>
      <c r="D8" s="141"/>
      <c r="F8" s="141"/>
    </row>
    <row r="9" spans="1:6" ht="15.75" customHeight="1" thickBot="1" x14ac:dyDescent="0.3">
      <c r="A9" s="677"/>
      <c r="B9" s="678"/>
      <c r="C9" s="678"/>
      <c r="D9" s="679"/>
    </row>
    <row r="10" spans="1:6" ht="16.5" thickBot="1" x14ac:dyDescent="0.3">
      <c r="A10" s="688" t="s">
        <v>252</v>
      </c>
      <c r="B10" s="689"/>
      <c r="C10" s="79">
        <f>SUM(C7:C8)</f>
        <v>45275274188.75</v>
      </c>
      <c r="D10" s="80"/>
    </row>
    <row r="11" spans="1:6" ht="15.75" customHeight="1" thickBot="1" x14ac:dyDescent="0.3">
      <c r="A11" s="680"/>
      <c r="B11" s="681"/>
      <c r="C11" s="682"/>
      <c r="D11" s="683"/>
    </row>
    <row r="12" spans="1:6" ht="15.75" customHeight="1" thickBot="1" x14ac:dyDescent="0.3">
      <c r="A12" s="677"/>
      <c r="B12" s="678"/>
      <c r="C12" s="678"/>
      <c r="D12" s="684"/>
    </row>
    <row r="13" spans="1:6" ht="65.25" customHeight="1" thickBot="1" x14ac:dyDescent="0.3">
      <c r="A13" s="685"/>
      <c r="B13" s="686"/>
      <c r="C13" s="686"/>
      <c r="D13" s="687"/>
    </row>
    <row r="15" spans="1:6" x14ac:dyDescent="0.25">
      <c r="C15" s="85"/>
    </row>
  </sheetData>
  <mergeCells count="10">
    <mergeCell ref="A3:D3"/>
    <mergeCell ref="A4:D4"/>
    <mergeCell ref="A5:D5"/>
    <mergeCell ref="A1:D1"/>
    <mergeCell ref="A2:D2"/>
    <mergeCell ref="A9:D9"/>
    <mergeCell ref="A11:D11"/>
    <mergeCell ref="A12:D12"/>
    <mergeCell ref="A13:D13"/>
    <mergeCell ref="A10:B10"/>
  </mergeCells>
  <pageMargins left="0.45" right="0.45" top="0.75" bottom="0.75" header="0.3" footer="0.3"/>
  <pageSetup scale="7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A12" sqref="A12:D12"/>
    </sheetView>
  </sheetViews>
  <sheetFormatPr defaultColWidth="9.140625" defaultRowHeight="15" x14ac:dyDescent="0.25"/>
  <cols>
    <col min="1" max="1" width="6" style="17" customWidth="1"/>
    <col min="2" max="2" width="62.28515625" style="17" customWidth="1"/>
    <col min="3" max="3" width="31.140625" style="17" customWidth="1"/>
    <col min="4" max="4" width="31.5703125" style="17" customWidth="1"/>
    <col min="5" max="5" width="17.140625" style="17" customWidth="1"/>
    <col min="6" max="6" width="9.5703125" style="17" customWidth="1"/>
    <col min="7" max="7" width="14.42578125" style="17" customWidth="1"/>
    <col min="8" max="8" width="20" style="17" customWidth="1"/>
    <col min="9" max="9" width="23.140625" style="17" customWidth="1"/>
    <col min="10" max="16384" width="9.140625" style="17"/>
  </cols>
  <sheetData>
    <row r="1" spans="1:6" ht="19.5" thickBot="1" x14ac:dyDescent="0.35">
      <c r="A1" s="585" t="str">
        <f>'Note 27'!A1:D1</f>
        <v>Ankpa Local Government of Kogi State</v>
      </c>
      <c r="B1" s="586"/>
      <c r="C1" s="586"/>
      <c r="D1" s="587"/>
      <c r="E1" s="110"/>
    </row>
    <row r="2" spans="1:6" ht="19.5" thickBot="1" x14ac:dyDescent="0.35">
      <c r="A2" s="585" t="str">
        <f>'Note 27'!A2:D2</f>
        <v>Financial Statements for the Year Ended 31 December, 2021</v>
      </c>
      <c r="B2" s="586"/>
      <c r="C2" s="586"/>
      <c r="D2" s="587"/>
      <c r="E2" s="110"/>
    </row>
    <row r="3" spans="1:6" ht="19.5" thickBot="1" x14ac:dyDescent="0.35">
      <c r="A3" s="585" t="s">
        <v>424</v>
      </c>
      <c r="B3" s="586"/>
      <c r="C3" s="586"/>
      <c r="D3" s="587"/>
      <c r="E3" s="110"/>
    </row>
    <row r="4" spans="1:6" ht="16.5" thickBot="1" x14ac:dyDescent="0.3">
      <c r="A4" s="621"/>
      <c r="B4" s="622"/>
      <c r="C4" s="622"/>
      <c r="D4" s="623"/>
      <c r="E4" s="110"/>
    </row>
    <row r="5" spans="1:6" ht="19.5" thickBot="1" x14ac:dyDescent="0.35">
      <c r="A5" s="591" t="s">
        <v>494</v>
      </c>
      <c r="B5" s="592"/>
      <c r="C5" s="592"/>
      <c r="D5" s="593"/>
      <c r="E5" s="110"/>
    </row>
    <row r="6" spans="1:6" ht="16.5" thickBot="1" x14ac:dyDescent="0.3">
      <c r="A6" s="27" t="s">
        <v>411</v>
      </c>
      <c r="B6" s="19" t="s">
        <v>384</v>
      </c>
      <c r="C6" s="151" t="str">
        <f>'Note 27'!C6</f>
        <v>Year Ended 31st 
December 2020</v>
      </c>
      <c r="D6" s="128" t="str">
        <f>'Note 27'!D6</f>
        <v>Year Ended 31st 
December 2019</v>
      </c>
      <c r="E6" s="18"/>
    </row>
    <row r="7" spans="1:6" ht="15.75" x14ac:dyDescent="0.25">
      <c r="A7" s="136">
        <v>1</v>
      </c>
      <c r="B7" s="26" t="s">
        <v>710</v>
      </c>
      <c r="C7" s="234">
        <f>'Note 28a'!E17</f>
        <v>0</v>
      </c>
      <c r="D7" s="235">
        <f>'Note 28a'!F17</f>
        <v>0</v>
      </c>
      <c r="E7" s="110"/>
    </row>
    <row r="8" spans="1:6" ht="16.5" thickBot="1" x14ac:dyDescent="0.3">
      <c r="A8" s="91">
        <v>2</v>
      </c>
      <c r="B8" s="13" t="s">
        <v>499</v>
      </c>
      <c r="C8" s="11">
        <f>'Note 28 b'!G21</f>
        <v>0</v>
      </c>
      <c r="D8" s="236">
        <v>0</v>
      </c>
      <c r="E8" s="110"/>
      <c r="F8" s="109"/>
    </row>
    <row r="9" spans="1:6" ht="16.5" thickBot="1" x14ac:dyDescent="0.3">
      <c r="A9" s="611"/>
      <c r="B9" s="612"/>
      <c r="C9" s="612"/>
      <c r="D9" s="613"/>
      <c r="E9" s="110"/>
    </row>
    <row r="10" spans="1:6" ht="16.5" thickBot="1" x14ac:dyDescent="0.3">
      <c r="A10" s="693" t="s">
        <v>251</v>
      </c>
      <c r="B10" s="447"/>
      <c r="C10" s="149">
        <f>SUM(C7:C8)</f>
        <v>0</v>
      </c>
      <c r="D10" s="150">
        <f>SUM(D7:D8)</f>
        <v>0</v>
      </c>
      <c r="E10" s="219">
        <f>C10-D10</f>
        <v>0</v>
      </c>
    </row>
    <row r="11" spans="1:6" ht="17.25" thickTop="1" thickBot="1" x14ac:dyDescent="0.3">
      <c r="A11" s="611"/>
      <c r="B11" s="612"/>
      <c r="C11" s="616"/>
      <c r="D11" s="617"/>
      <c r="E11" s="110"/>
    </row>
    <row r="12" spans="1:6" ht="26.25" customHeight="1" thickBot="1" x14ac:dyDescent="0.3">
      <c r="A12" s="690"/>
      <c r="B12" s="691"/>
      <c r="C12" s="691"/>
      <c r="D12" s="692"/>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9"/>
  <sheetViews>
    <sheetView zoomScaleNormal="100" zoomScaleSheetLayoutView="96" workbookViewId="0">
      <selection activeCell="A19" sqref="A19:F19"/>
    </sheetView>
  </sheetViews>
  <sheetFormatPr defaultColWidth="9.140625" defaultRowHeight="15.75" x14ac:dyDescent="0.25"/>
  <cols>
    <col min="1" max="1" width="6" style="16" customWidth="1"/>
    <col min="2" max="2" width="54.140625" style="16" customWidth="1"/>
    <col min="3" max="3" width="17.42578125" style="16" customWidth="1"/>
    <col min="4" max="4" width="19.140625" style="16" customWidth="1"/>
    <col min="5" max="5" width="17.85546875" style="16" customWidth="1"/>
    <col min="6" max="6" width="32.140625" style="16" customWidth="1"/>
    <col min="7" max="16384" width="9.140625" style="16"/>
  </cols>
  <sheetData>
    <row r="1" spans="1:6" ht="19.5" thickBot="1" x14ac:dyDescent="0.35">
      <c r="A1" s="585" t="str">
        <f>'Note 28'!A1:D1</f>
        <v>Ankpa Local Government of Kogi State</v>
      </c>
      <c r="B1" s="586"/>
      <c r="C1" s="586"/>
      <c r="D1" s="586"/>
      <c r="E1" s="586"/>
      <c r="F1" s="587"/>
    </row>
    <row r="2" spans="1:6" ht="19.5" thickBot="1" x14ac:dyDescent="0.35">
      <c r="A2" s="585" t="str">
        <f>'Note 28'!A2:D2</f>
        <v>Financial Statements for the Year Ended 31 December, 2021</v>
      </c>
      <c r="B2" s="586"/>
      <c r="C2" s="586"/>
      <c r="D2" s="586"/>
      <c r="E2" s="586"/>
      <c r="F2" s="587"/>
    </row>
    <row r="3" spans="1:6" ht="19.5" thickBot="1" x14ac:dyDescent="0.35">
      <c r="A3" s="585" t="s">
        <v>424</v>
      </c>
      <c r="B3" s="586"/>
      <c r="C3" s="586"/>
      <c r="D3" s="586"/>
      <c r="E3" s="586"/>
      <c r="F3" s="587"/>
    </row>
    <row r="4" spans="1:6" ht="16.5" thickBot="1" x14ac:dyDescent="0.3">
      <c r="A4" s="621"/>
      <c r="B4" s="622"/>
      <c r="C4" s="622"/>
      <c r="D4" s="622"/>
      <c r="E4" s="622"/>
      <c r="F4" s="623"/>
    </row>
    <row r="5" spans="1:6" ht="19.5" thickBot="1" x14ac:dyDescent="0.35">
      <c r="A5" s="591" t="s">
        <v>495</v>
      </c>
      <c r="B5" s="592"/>
      <c r="C5" s="592"/>
      <c r="D5" s="592"/>
      <c r="E5" s="592"/>
      <c r="F5" s="593"/>
    </row>
    <row r="6" spans="1:6" ht="16.5" thickBot="1" x14ac:dyDescent="0.3">
      <c r="A6" s="702" t="s">
        <v>411</v>
      </c>
      <c r="B6" s="700" t="s">
        <v>384</v>
      </c>
      <c r="C6" s="697" t="str">
        <f>'Note 28'!C6</f>
        <v>Year Ended 31st 
December 2020</v>
      </c>
      <c r="D6" s="698"/>
      <c r="E6" s="699"/>
      <c r="F6" s="702" t="str">
        <f>'Note 28'!D6</f>
        <v>Year Ended 31st 
December 2019</v>
      </c>
    </row>
    <row r="7" spans="1:6" ht="16.5" thickBot="1" x14ac:dyDescent="0.3">
      <c r="A7" s="703"/>
      <c r="B7" s="701"/>
      <c r="C7" s="129" t="s">
        <v>472</v>
      </c>
      <c r="D7" s="128" t="s">
        <v>470</v>
      </c>
      <c r="E7" s="128" t="s">
        <v>471</v>
      </c>
      <c r="F7" s="703"/>
    </row>
    <row r="8" spans="1:6" x14ac:dyDescent="0.25">
      <c r="A8" s="117">
        <v>1</v>
      </c>
      <c r="B8" s="124" t="s">
        <v>451</v>
      </c>
      <c r="C8" s="120"/>
      <c r="D8" s="99">
        <v>0</v>
      </c>
      <c r="E8" s="99">
        <f>C8-D8</f>
        <v>0</v>
      </c>
      <c r="F8" s="103"/>
    </row>
    <row r="9" spans="1:6" x14ac:dyDescent="0.25">
      <c r="A9" s="118">
        <v>2</v>
      </c>
      <c r="B9" s="125" t="s">
        <v>452</v>
      </c>
      <c r="C9" s="121"/>
      <c r="D9" s="100"/>
      <c r="E9" s="99">
        <f t="shared" ref="E9:E15" si="0">C9-D9</f>
        <v>0</v>
      </c>
      <c r="F9" s="104"/>
    </row>
    <row r="10" spans="1:6" x14ac:dyDescent="0.25">
      <c r="A10" s="118">
        <v>3</v>
      </c>
      <c r="B10" s="125" t="s">
        <v>453</v>
      </c>
      <c r="C10" s="121"/>
      <c r="D10" s="100">
        <v>0</v>
      </c>
      <c r="E10" s="99">
        <f t="shared" si="0"/>
        <v>0</v>
      </c>
      <c r="F10" s="104"/>
    </row>
    <row r="11" spans="1:6" x14ac:dyDescent="0.25">
      <c r="A11" s="118">
        <v>4</v>
      </c>
      <c r="B11" s="126" t="s">
        <v>454</v>
      </c>
      <c r="C11" s="122"/>
      <c r="D11" s="101">
        <v>0</v>
      </c>
      <c r="E11" s="99">
        <f t="shared" si="0"/>
        <v>0</v>
      </c>
      <c r="F11" s="104"/>
    </row>
    <row r="12" spans="1:6" x14ac:dyDescent="0.25">
      <c r="A12" s="118">
        <v>5</v>
      </c>
      <c r="B12" s="125" t="s">
        <v>455</v>
      </c>
      <c r="C12" s="121"/>
      <c r="D12" s="100">
        <v>0</v>
      </c>
      <c r="E12" s="99">
        <f t="shared" si="0"/>
        <v>0</v>
      </c>
      <c r="F12" s="104"/>
    </row>
    <row r="13" spans="1:6" x14ac:dyDescent="0.25">
      <c r="A13" s="118">
        <v>6</v>
      </c>
      <c r="B13" s="126" t="s">
        <v>456</v>
      </c>
      <c r="C13" s="121"/>
      <c r="D13" s="100">
        <v>0</v>
      </c>
      <c r="E13" s="99">
        <f t="shared" si="0"/>
        <v>0</v>
      </c>
      <c r="F13" s="104"/>
    </row>
    <row r="14" spans="1:6" x14ac:dyDescent="0.25">
      <c r="A14" s="118">
        <v>7</v>
      </c>
      <c r="B14" s="126" t="s">
        <v>457</v>
      </c>
      <c r="C14" s="122"/>
      <c r="D14" s="101">
        <v>0</v>
      </c>
      <c r="E14" s="99">
        <f t="shared" si="0"/>
        <v>0</v>
      </c>
      <c r="F14" s="104"/>
    </row>
    <row r="15" spans="1:6" ht="16.5" thickBot="1" x14ac:dyDescent="0.3">
      <c r="A15" s="119">
        <v>8</v>
      </c>
      <c r="B15" s="127" t="s">
        <v>469</v>
      </c>
      <c r="C15" s="123"/>
      <c r="D15" s="102">
        <v>0</v>
      </c>
      <c r="E15" s="130">
        <f t="shared" si="0"/>
        <v>0</v>
      </c>
      <c r="F15" s="105">
        <v>0</v>
      </c>
    </row>
    <row r="16" spans="1:6" ht="16.5" thickBot="1" x14ac:dyDescent="0.3">
      <c r="A16" s="618"/>
      <c r="B16" s="619"/>
      <c r="C16" s="619"/>
      <c r="D16" s="619"/>
      <c r="E16" s="619"/>
      <c r="F16" s="620"/>
    </row>
    <row r="17" spans="1:6" ht="16.5" thickBot="1" x14ac:dyDescent="0.3">
      <c r="A17" s="633" t="s">
        <v>363</v>
      </c>
      <c r="B17" s="635"/>
      <c r="C17" s="106">
        <f>SUM(C8:C16)</f>
        <v>0</v>
      </c>
      <c r="D17" s="106">
        <f t="shared" ref="D17:E17" si="1">SUM(D8:D16)</f>
        <v>0</v>
      </c>
      <c r="E17" s="106">
        <f t="shared" si="1"/>
        <v>0</v>
      </c>
      <c r="F17" s="107">
        <f>SUM(F8:F16)</f>
        <v>0</v>
      </c>
    </row>
    <row r="18" spans="1:6" ht="16.5" thickBot="1" x14ac:dyDescent="0.3">
      <c r="A18" s="642"/>
      <c r="B18" s="643"/>
      <c r="C18" s="657"/>
      <c r="D18" s="657"/>
      <c r="E18" s="657"/>
      <c r="F18" s="658"/>
    </row>
    <row r="19" spans="1:6" ht="58.5" customHeight="1" thickBot="1" x14ac:dyDescent="0.3">
      <c r="A19" s="694"/>
      <c r="B19" s="695"/>
      <c r="C19" s="695"/>
      <c r="D19" s="695"/>
      <c r="E19" s="695"/>
      <c r="F19" s="696"/>
    </row>
  </sheetData>
  <mergeCells count="13">
    <mergeCell ref="A19:F19"/>
    <mergeCell ref="A17:B17"/>
    <mergeCell ref="A18:F18"/>
    <mergeCell ref="A16:F16"/>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23"/>
  <sheetViews>
    <sheetView zoomScaleNormal="100" zoomScaleSheetLayoutView="93" workbookViewId="0">
      <selection activeCell="A23" sqref="A23:G23"/>
    </sheetView>
  </sheetViews>
  <sheetFormatPr defaultColWidth="9.140625" defaultRowHeight="15.75" x14ac:dyDescent="0.25"/>
  <cols>
    <col min="1" max="1" width="6" style="3" customWidth="1"/>
    <col min="2" max="2" width="70.28515625" style="3" customWidth="1"/>
    <col min="3" max="3" width="16.7109375" style="3" customWidth="1"/>
    <col min="4" max="4" width="19.28515625" style="3" customWidth="1"/>
    <col min="5" max="5" width="29.140625" style="3" customWidth="1"/>
    <col min="6" max="6" width="13.28515625" style="3" bestFit="1" customWidth="1"/>
    <col min="7" max="7" width="24.85546875" style="34" customWidth="1"/>
    <col min="8" max="8" width="23.140625" style="3" customWidth="1"/>
    <col min="9" max="16384" width="9.140625" style="3"/>
  </cols>
  <sheetData>
    <row r="1" spans="1:8" ht="19.5" thickBot="1" x14ac:dyDescent="0.35">
      <c r="A1" s="585" t="str">
        <f>'Note 28a'!A1:F1</f>
        <v>Ankpa Local Government of Kogi State</v>
      </c>
      <c r="B1" s="586"/>
      <c r="C1" s="586"/>
      <c r="D1" s="586"/>
      <c r="E1" s="586"/>
      <c r="F1" s="586"/>
      <c r="G1" s="587"/>
    </row>
    <row r="2" spans="1:8" ht="19.5" thickBot="1" x14ac:dyDescent="0.35">
      <c r="A2" s="585" t="str">
        <f>'Note 28a'!A2:F2</f>
        <v>Financial Statements for the Year Ended 31 December, 2021</v>
      </c>
      <c r="B2" s="586"/>
      <c r="C2" s="586"/>
      <c r="D2" s="586"/>
      <c r="E2" s="586"/>
      <c r="F2" s="586"/>
      <c r="G2" s="587"/>
    </row>
    <row r="3" spans="1:8" ht="19.5" thickBot="1" x14ac:dyDescent="0.35">
      <c r="A3" s="585" t="s">
        <v>424</v>
      </c>
      <c r="B3" s="586"/>
      <c r="C3" s="586"/>
      <c r="D3" s="586"/>
      <c r="E3" s="586"/>
      <c r="F3" s="586"/>
      <c r="G3" s="587"/>
    </row>
    <row r="4" spans="1:8" ht="16.5" thickBot="1" x14ac:dyDescent="0.3">
      <c r="A4" s="621"/>
      <c r="B4" s="622"/>
      <c r="C4" s="622"/>
      <c r="D4" s="622"/>
      <c r="E4" s="622"/>
      <c r="F4" s="622"/>
      <c r="G4" s="623"/>
    </row>
    <row r="5" spans="1:8" ht="19.5" thickBot="1" x14ac:dyDescent="0.35">
      <c r="A5" s="591" t="s">
        <v>496</v>
      </c>
      <c r="B5" s="592"/>
      <c r="C5" s="592"/>
      <c r="D5" s="592"/>
      <c r="E5" s="592"/>
      <c r="F5" s="592"/>
      <c r="G5" s="593"/>
    </row>
    <row r="6" spans="1:8" s="87" customFormat="1" ht="48" thickBot="1" x14ac:dyDescent="0.3">
      <c r="A6" s="137" t="s">
        <v>411</v>
      </c>
      <c r="B6" s="95" t="s">
        <v>371</v>
      </c>
      <c r="C6" s="96" t="s">
        <v>774</v>
      </c>
      <c r="D6" s="96" t="s">
        <v>775</v>
      </c>
      <c r="E6" s="97" t="s">
        <v>776</v>
      </c>
      <c r="F6" s="138" t="s">
        <v>459</v>
      </c>
      <c r="G6" s="139" t="s">
        <v>777</v>
      </c>
    </row>
    <row r="7" spans="1:8" x14ac:dyDescent="0.25">
      <c r="A7" s="88">
        <v>1</v>
      </c>
      <c r="B7" s="89" t="s">
        <v>372</v>
      </c>
      <c r="C7" s="220"/>
      <c r="D7" s="221"/>
      <c r="E7" s="90">
        <f>C7-D7</f>
        <v>0</v>
      </c>
      <c r="F7" s="90">
        <v>359</v>
      </c>
      <c r="G7" s="98">
        <f>F7*E7</f>
        <v>0</v>
      </c>
    </row>
    <row r="8" spans="1:8" x14ac:dyDescent="0.25">
      <c r="A8" s="91">
        <f>A7+1</f>
        <v>2</v>
      </c>
      <c r="B8" s="33" t="s">
        <v>373</v>
      </c>
      <c r="C8" s="222"/>
      <c r="D8" s="223"/>
      <c r="E8" s="14">
        <f t="shared" ref="E8:E16" si="0">C8-D8</f>
        <v>0</v>
      </c>
      <c r="F8" s="14">
        <v>359</v>
      </c>
      <c r="G8" s="28">
        <f t="shared" ref="G8:G16" si="1">F8*E8</f>
        <v>0</v>
      </c>
    </row>
    <row r="9" spans="1:8" x14ac:dyDescent="0.25">
      <c r="A9" s="91">
        <f t="shared" ref="A9:A16" si="2">A8+1</f>
        <v>3</v>
      </c>
      <c r="B9" s="33" t="s">
        <v>374</v>
      </c>
      <c r="C9" s="222"/>
      <c r="D9" s="223"/>
      <c r="E9" s="14">
        <f t="shared" si="0"/>
        <v>0</v>
      </c>
      <c r="F9" s="14">
        <v>359</v>
      </c>
      <c r="G9" s="28">
        <f t="shared" si="1"/>
        <v>0</v>
      </c>
    </row>
    <row r="10" spans="1:8" x14ac:dyDescent="0.25">
      <c r="A10" s="91">
        <f t="shared" si="2"/>
        <v>4</v>
      </c>
      <c r="B10" s="33" t="s">
        <v>375</v>
      </c>
      <c r="C10" s="222"/>
      <c r="D10" s="223"/>
      <c r="E10" s="14">
        <v>0</v>
      </c>
      <c r="F10" s="14">
        <v>359</v>
      </c>
      <c r="G10" s="28">
        <f t="shared" si="1"/>
        <v>0</v>
      </c>
    </row>
    <row r="11" spans="1:8" x14ac:dyDescent="0.25">
      <c r="A11" s="91">
        <f t="shared" si="2"/>
        <v>5</v>
      </c>
      <c r="B11" s="33" t="s">
        <v>376</v>
      </c>
      <c r="C11" s="222"/>
      <c r="D11" s="223"/>
      <c r="E11" s="14">
        <f t="shared" si="0"/>
        <v>0</v>
      </c>
      <c r="F11" s="14">
        <v>359</v>
      </c>
      <c r="G11" s="28">
        <f t="shared" si="1"/>
        <v>0</v>
      </c>
    </row>
    <row r="12" spans="1:8" x14ac:dyDescent="0.25">
      <c r="A12" s="91">
        <f t="shared" si="2"/>
        <v>6</v>
      </c>
      <c r="B12" s="33" t="s">
        <v>377</v>
      </c>
      <c r="C12" s="222"/>
      <c r="D12" s="223"/>
      <c r="E12" s="14">
        <f t="shared" si="0"/>
        <v>0</v>
      </c>
      <c r="F12" s="14">
        <v>359</v>
      </c>
      <c r="G12" s="28">
        <f t="shared" si="1"/>
        <v>0</v>
      </c>
    </row>
    <row r="13" spans="1:8" x14ac:dyDescent="0.25">
      <c r="A13" s="91">
        <f t="shared" si="2"/>
        <v>7</v>
      </c>
      <c r="B13" s="33" t="s">
        <v>378</v>
      </c>
      <c r="C13" s="222"/>
      <c r="D13" s="223"/>
      <c r="E13" s="14">
        <f t="shared" si="0"/>
        <v>0</v>
      </c>
      <c r="F13" s="14">
        <v>359</v>
      </c>
      <c r="G13" s="28">
        <f t="shared" si="1"/>
        <v>0</v>
      </c>
    </row>
    <row r="14" spans="1:8" x14ac:dyDescent="0.25">
      <c r="A14" s="91">
        <f t="shared" si="2"/>
        <v>8</v>
      </c>
      <c r="B14" s="33" t="s">
        <v>379</v>
      </c>
      <c r="C14" s="222"/>
      <c r="D14" s="223"/>
      <c r="E14" s="14">
        <f>C14-D14</f>
        <v>0</v>
      </c>
      <c r="F14" s="14">
        <v>359</v>
      </c>
      <c r="G14" s="28">
        <f t="shared" si="1"/>
        <v>0</v>
      </c>
    </row>
    <row r="15" spans="1:8" x14ac:dyDescent="0.25">
      <c r="A15" s="91">
        <f t="shared" si="2"/>
        <v>9</v>
      </c>
      <c r="B15" s="33" t="s">
        <v>380</v>
      </c>
      <c r="C15" s="222"/>
      <c r="D15" s="223"/>
      <c r="E15" s="14">
        <f t="shared" si="0"/>
        <v>0</v>
      </c>
      <c r="F15" s="14">
        <v>359</v>
      </c>
      <c r="G15" s="28">
        <f t="shared" si="1"/>
        <v>0</v>
      </c>
    </row>
    <row r="16" spans="1:8" ht="16.5" thickBot="1" x14ac:dyDescent="0.3">
      <c r="A16" s="92">
        <f t="shared" si="2"/>
        <v>10</v>
      </c>
      <c r="B16" s="93" t="s">
        <v>381</v>
      </c>
      <c r="C16" s="224"/>
      <c r="D16" s="225"/>
      <c r="E16" s="94">
        <f t="shared" si="0"/>
        <v>0</v>
      </c>
      <c r="F16" s="94">
        <v>359</v>
      </c>
      <c r="G16" s="29">
        <f t="shared" si="1"/>
        <v>0</v>
      </c>
      <c r="H16" s="135"/>
    </row>
    <row r="17" spans="1:7" ht="16.5" thickBot="1" x14ac:dyDescent="0.3">
      <c r="A17" s="611"/>
      <c r="B17" s="612"/>
      <c r="C17" s="612"/>
      <c r="D17" s="612"/>
      <c r="E17" s="612"/>
      <c r="F17" s="612"/>
      <c r="G17" s="613"/>
    </row>
    <row r="18" spans="1:7" ht="16.5" thickBot="1" x14ac:dyDescent="0.3">
      <c r="A18" s="716" t="s">
        <v>458</v>
      </c>
      <c r="B18" s="717"/>
      <c r="C18" s="226">
        <f>SUM(C7:C16)</f>
        <v>0</v>
      </c>
      <c r="D18" s="227">
        <f>SUM(D7:D16)</f>
        <v>0</v>
      </c>
      <c r="E18" s="132">
        <f>SUM(E7:E16)</f>
        <v>0</v>
      </c>
      <c r="F18" s="133"/>
      <c r="G18" s="134">
        <f>SUM(G7:G16)</f>
        <v>0</v>
      </c>
    </row>
    <row r="19" spans="1:7" ht="16.5" thickBot="1" x14ac:dyDescent="0.3">
      <c r="A19" s="707" t="s">
        <v>473</v>
      </c>
      <c r="B19" s="708"/>
      <c r="C19" s="708"/>
      <c r="D19" s="708"/>
      <c r="E19" s="708"/>
      <c r="F19" s="709"/>
      <c r="G19" s="131"/>
    </row>
    <row r="20" spans="1:7" ht="16.5" thickBot="1" x14ac:dyDescent="0.3">
      <c r="A20" s="713"/>
      <c r="B20" s="714"/>
      <c r="C20" s="714"/>
      <c r="D20" s="714"/>
      <c r="E20" s="714"/>
      <c r="F20" s="714"/>
      <c r="G20" s="715"/>
    </row>
    <row r="21" spans="1:7" ht="16.5" thickBot="1" x14ac:dyDescent="0.3">
      <c r="A21" s="710" t="s">
        <v>460</v>
      </c>
      <c r="B21" s="711"/>
      <c r="C21" s="711"/>
      <c r="D21" s="711"/>
      <c r="E21" s="711"/>
      <c r="F21" s="712"/>
      <c r="G21" s="134">
        <f>G18+G19</f>
        <v>0</v>
      </c>
    </row>
    <row r="22" spans="1:7" ht="16.5" thickBot="1" x14ac:dyDescent="0.3">
      <c r="A22" s="611"/>
      <c r="B22" s="612"/>
      <c r="C22" s="612"/>
      <c r="D22" s="612"/>
      <c r="E22" s="612"/>
      <c r="F22" s="612"/>
      <c r="G22" s="617"/>
    </row>
    <row r="23" spans="1:7" ht="49.5" customHeight="1" thickBot="1" x14ac:dyDescent="0.3">
      <c r="A23" s="704"/>
      <c r="B23" s="705"/>
      <c r="C23" s="705"/>
      <c r="D23" s="705"/>
      <c r="E23" s="705"/>
      <c r="F23" s="705"/>
      <c r="G23" s="706"/>
    </row>
  </sheetData>
  <mergeCells count="12">
    <mergeCell ref="A18:B18"/>
    <mergeCell ref="A17:G17"/>
    <mergeCell ref="A1:G1"/>
    <mergeCell ref="A2:G2"/>
    <mergeCell ref="A3:G3"/>
    <mergeCell ref="A4:G4"/>
    <mergeCell ref="A5:G5"/>
    <mergeCell ref="A23:G23"/>
    <mergeCell ref="A19:F19"/>
    <mergeCell ref="A21:F21"/>
    <mergeCell ref="A20:G20"/>
    <mergeCell ref="A22:G22"/>
  </mergeCells>
  <pageMargins left="0.2" right="0.2" top="0.75" bottom="0.75" header="0.3" footer="0.3"/>
  <pageSetup scale="5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9E49-C9EB-4E99-9F16-4B8D7F6CA116}">
  <sheetPr>
    <tabColor theme="9" tint="-0.249977111117893"/>
  </sheetPr>
  <dimension ref="A1:E14"/>
  <sheetViews>
    <sheetView zoomScaleNormal="100" zoomScaleSheetLayoutView="112" workbookViewId="0">
      <selection activeCell="D9" sqref="D9"/>
    </sheetView>
  </sheetViews>
  <sheetFormatPr defaultColWidth="9.140625" defaultRowHeight="14.25" x14ac:dyDescent="0.2"/>
  <cols>
    <col min="1" max="1" width="7" style="281" bestFit="1" customWidth="1"/>
    <col min="2" max="2" width="40.85546875" style="281" customWidth="1"/>
    <col min="3" max="3" width="19.8554687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565" t="str">
        <f>'Note 24'!A1:D1</f>
        <v>Ankpa Local Government of Kogi State</v>
      </c>
      <c r="B1" s="566"/>
      <c r="C1" s="566"/>
      <c r="D1" s="567"/>
    </row>
    <row r="2" spans="1:5" ht="16.5" thickBot="1" x14ac:dyDescent="0.35">
      <c r="A2" s="565" t="str">
        <f>'Note 24'!A2:D2</f>
        <v>Financial Statements for the Year Ended 31 December, 2021</v>
      </c>
      <c r="B2" s="566"/>
      <c r="C2" s="566"/>
      <c r="D2" s="567"/>
    </row>
    <row r="3" spans="1:5" ht="16.5" thickBot="1" x14ac:dyDescent="0.35">
      <c r="A3" s="565" t="s">
        <v>424</v>
      </c>
      <c r="B3" s="566"/>
      <c r="C3" s="566"/>
      <c r="D3" s="567"/>
    </row>
    <row r="4" spans="1:5" ht="16.5" thickBot="1" x14ac:dyDescent="0.35">
      <c r="A4" s="565"/>
      <c r="B4" s="566"/>
      <c r="C4" s="566"/>
      <c r="D4" s="567"/>
    </row>
    <row r="5" spans="1:5" ht="16.5" thickBot="1" x14ac:dyDescent="0.35">
      <c r="A5" s="568" t="s">
        <v>837</v>
      </c>
      <c r="B5" s="569"/>
      <c r="C5" s="569"/>
      <c r="D5" s="570"/>
    </row>
    <row r="6" spans="1:5" ht="32.25" thickBot="1" x14ac:dyDescent="0.35">
      <c r="A6" s="282" t="s">
        <v>411</v>
      </c>
      <c r="B6" s="283" t="s">
        <v>384</v>
      </c>
      <c r="C6" s="284" t="s">
        <v>792</v>
      </c>
      <c r="D6" s="285" t="s">
        <v>793</v>
      </c>
    </row>
    <row r="7" spans="1:5" x14ac:dyDescent="0.2">
      <c r="A7" s="379">
        <v>1</v>
      </c>
      <c r="B7" s="286" t="s">
        <v>253</v>
      </c>
      <c r="C7" s="287">
        <v>23172270.640000001</v>
      </c>
      <c r="D7" s="278">
        <v>0</v>
      </c>
    </row>
    <row r="8" spans="1:5" x14ac:dyDescent="0.2">
      <c r="A8" s="288">
        <v>2</v>
      </c>
      <c r="B8" s="289" t="s">
        <v>838</v>
      </c>
      <c r="C8" s="277">
        <v>0</v>
      </c>
      <c r="D8" s="290">
        <v>0</v>
      </c>
    </row>
    <row r="9" spans="1:5" x14ac:dyDescent="0.2">
      <c r="A9" s="291"/>
      <c r="B9" s="292"/>
      <c r="C9" s="277"/>
      <c r="D9" s="290"/>
    </row>
    <row r="10" spans="1:5" ht="15" thickBot="1" x14ac:dyDescent="0.25">
      <c r="A10" s="293"/>
      <c r="B10" s="294"/>
      <c r="C10" s="295">
        <v>0</v>
      </c>
      <c r="D10" s="296">
        <v>0</v>
      </c>
    </row>
    <row r="11" spans="1:5" ht="15" thickBot="1" x14ac:dyDescent="0.25">
      <c r="A11" s="662"/>
      <c r="B11" s="663"/>
      <c r="C11" s="663"/>
      <c r="D11" s="664"/>
    </row>
    <row r="12" spans="1:5" ht="16.5" thickBot="1" x14ac:dyDescent="0.35">
      <c r="A12" s="718" t="s">
        <v>255</v>
      </c>
      <c r="B12" s="556"/>
      <c r="C12" s="297">
        <f>SUM(C7:C10)</f>
        <v>23172270.640000001</v>
      </c>
      <c r="D12" s="298">
        <f>SUM(D7:D10)</f>
        <v>0</v>
      </c>
    </row>
    <row r="13" spans="1:5" ht="15.75" thickTop="1" thickBot="1" x14ac:dyDescent="0.25">
      <c r="A13" s="662"/>
      <c r="B13" s="663"/>
      <c r="C13" s="666"/>
      <c r="D13" s="667"/>
    </row>
    <row r="14" spans="1:5" ht="16.5" thickBot="1" x14ac:dyDescent="0.35">
      <c r="A14" s="659"/>
      <c r="B14" s="660"/>
      <c r="C14" s="660"/>
      <c r="D14" s="661"/>
      <c r="E14" s="299"/>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23"/>
  <sheetViews>
    <sheetView showGridLines="0" zoomScaleNormal="100" zoomScaleSheetLayoutView="112" workbookViewId="0">
      <selection activeCell="C13" sqref="C13:F15"/>
    </sheetView>
  </sheetViews>
  <sheetFormatPr defaultColWidth="9.140625" defaultRowHeight="14.25" x14ac:dyDescent="0.25"/>
  <cols>
    <col min="1" max="1" width="42.42578125" style="397" customWidth="1"/>
    <col min="2" max="2" width="9.140625" style="397" hidden="1" customWidth="1"/>
    <col min="3" max="4" width="16.140625" style="397" bestFit="1" customWidth="1"/>
    <col min="5" max="5" width="10.28515625" style="397" hidden="1" customWidth="1"/>
    <col min="6" max="6" width="18.28515625" style="397" bestFit="1" customWidth="1"/>
    <col min="7" max="7" width="9.140625" style="397"/>
    <col min="8" max="8" width="22.140625" style="397" customWidth="1"/>
    <col min="9" max="16384" width="9.140625" style="397"/>
  </cols>
  <sheetData>
    <row r="1" spans="1:8" ht="15.75" x14ac:dyDescent="0.25">
      <c r="A1" s="452" t="str">
        <f>SOFPo!A1:F1</f>
        <v>Ankpa Local Government of Kogi State</v>
      </c>
      <c r="B1" s="452"/>
      <c r="C1" s="452"/>
      <c r="D1" s="452"/>
      <c r="E1" s="452"/>
      <c r="F1" s="452"/>
    </row>
    <row r="2" spans="1:8" ht="15.75" x14ac:dyDescent="0.25">
      <c r="A2" s="452" t="str">
        <f>SOFPo!A2:F2</f>
        <v>Financial Statements for the Year Ended 31 December, 2021</v>
      </c>
      <c r="B2" s="452"/>
      <c r="C2" s="452"/>
      <c r="D2" s="452"/>
      <c r="E2" s="452"/>
      <c r="F2" s="452"/>
    </row>
    <row r="3" spans="1:8" ht="15.75" x14ac:dyDescent="0.25">
      <c r="A3" s="452" t="s">
        <v>502</v>
      </c>
      <c r="B3" s="452"/>
      <c r="C3" s="452"/>
      <c r="D3" s="452"/>
      <c r="E3" s="452"/>
      <c r="F3" s="452"/>
    </row>
    <row r="4" spans="1:8" ht="15.75" x14ac:dyDescent="0.25">
      <c r="A4" s="452"/>
      <c r="B4" s="452"/>
      <c r="C4" s="452"/>
      <c r="D4" s="452"/>
      <c r="E4" s="452"/>
      <c r="F4" s="452"/>
    </row>
    <row r="5" spans="1:8" s="394" customFormat="1" ht="47.25" x14ac:dyDescent="0.25">
      <c r="A5" s="394" t="s">
        <v>384</v>
      </c>
      <c r="B5" s="390" t="s">
        <v>796</v>
      </c>
      <c r="C5" s="425" t="s">
        <v>249</v>
      </c>
      <c r="D5" s="425" t="s">
        <v>795</v>
      </c>
      <c r="E5" s="425" t="s">
        <v>794</v>
      </c>
      <c r="F5" s="425" t="s">
        <v>1</v>
      </c>
    </row>
    <row r="6" spans="1:8" s="394" customFormat="1" ht="15.75" x14ac:dyDescent="0.25">
      <c r="A6" s="394" t="s">
        <v>921</v>
      </c>
      <c r="B6" s="394">
        <v>0</v>
      </c>
      <c r="C6" s="425">
        <f>SOFPo!E37</f>
        <v>-295104150</v>
      </c>
      <c r="D6" s="425">
        <f>SOFPo!E38</f>
        <v>-171594514</v>
      </c>
      <c r="E6" s="425">
        <v>0</v>
      </c>
      <c r="F6" s="425">
        <f>SUM(B6:E6)</f>
        <v>-466698664</v>
      </c>
    </row>
    <row r="7" spans="1:8" x14ac:dyDescent="0.25">
      <c r="A7" s="397" t="s">
        <v>355</v>
      </c>
      <c r="B7" s="397">
        <v>0</v>
      </c>
      <c r="C7" s="424">
        <v>0</v>
      </c>
      <c r="D7" s="424">
        <v>0</v>
      </c>
      <c r="E7" s="424">
        <v>0</v>
      </c>
      <c r="F7" s="424">
        <v>0</v>
      </c>
    </row>
    <row r="8" spans="1:8" x14ac:dyDescent="0.25">
      <c r="A8" s="397" t="s">
        <v>356</v>
      </c>
      <c r="B8" s="397">
        <v>0</v>
      </c>
      <c r="C8" s="424">
        <v>0</v>
      </c>
      <c r="D8" s="424">
        <v>0</v>
      </c>
      <c r="E8" s="424">
        <v>0</v>
      </c>
      <c r="F8" s="424">
        <v>0</v>
      </c>
    </row>
    <row r="9" spans="1:8" x14ac:dyDescent="0.25">
      <c r="A9" s="397" t="s">
        <v>357</v>
      </c>
      <c r="B9" s="397">
        <v>0</v>
      </c>
      <c r="C9" s="424">
        <v>0</v>
      </c>
      <c r="D9" s="424"/>
      <c r="E9" s="424">
        <v>0</v>
      </c>
      <c r="F9" s="424"/>
    </row>
    <row r="10" spans="1:8" s="394" customFormat="1" ht="15.75" x14ac:dyDescent="0.25">
      <c r="A10" s="394" t="s">
        <v>920</v>
      </c>
      <c r="B10" s="394">
        <v>0</v>
      </c>
      <c r="C10" s="425">
        <f>C6</f>
        <v>-295104150</v>
      </c>
      <c r="D10" s="425">
        <f t="shared" ref="D10:F10" si="0">D6</f>
        <v>-171594514</v>
      </c>
      <c r="E10" s="425">
        <f t="shared" si="0"/>
        <v>0</v>
      </c>
      <c r="F10" s="425">
        <f t="shared" si="0"/>
        <v>-466698664</v>
      </c>
      <c r="H10" s="397"/>
    </row>
    <row r="11" spans="1:8" x14ac:dyDescent="0.25">
      <c r="A11" s="397" t="s">
        <v>355</v>
      </c>
      <c r="B11" s="397">
        <v>0</v>
      </c>
      <c r="C11" s="424">
        <v>0</v>
      </c>
      <c r="D11" s="424">
        <v>0</v>
      </c>
      <c r="E11" s="424">
        <v>0</v>
      </c>
      <c r="F11" s="424">
        <v>0</v>
      </c>
    </row>
    <row r="12" spans="1:8" x14ac:dyDescent="0.25">
      <c r="A12" s="397" t="s">
        <v>356</v>
      </c>
      <c r="B12" s="397">
        <v>0</v>
      </c>
      <c r="C12" s="424">
        <v>0</v>
      </c>
      <c r="D12" s="424">
        <v>0</v>
      </c>
      <c r="E12" s="424">
        <v>0</v>
      </c>
      <c r="F12" s="424">
        <v>0</v>
      </c>
    </row>
    <row r="13" spans="1:8" x14ac:dyDescent="0.25">
      <c r="A13" s="397" t="s">
        <v>429</v>
      </c>
      <c r="B13" s="397">
        <v>0</v>
      </c>
      <c r="C13" s="424">
        <v>0</v>
      </c>
      <c r="D13" s="424">
        <f>SOFPo!C38</f>
        <v>-373982001</v>
      </c>
      <c r="E13" s="424">
        <v>0</v>
      </c>
      <c r="F13" s="424">
        <f>D13</f>
        <v>-373982001</v>
      </c>
    </row>
    <row r="14" spans="1:8" x14ac:dyDescent="0.25">
      <c r="A14" s="397" t="s">
        <v>929</v>
      </c>
      <c r="C14" s="424">
        <f>SOFPo!C37</f>
        <v>-633642048.38999987</v>
      </c>
      <c r="D14" s="424"/>
      <c r="E14" s="424"/>
      <c r="F14" s="424">
        <f>C14+D14</f>
        <v>-633642048.38999987</v>
      </c>
    </row>
    <row r="15" spans="1:8" s="394" customFormat="1" ht="15.75" x14ac:dyDescent="0.25">
      <c r="A15" s="394" t="s">
        <v>917</v>
      </c>
      <c r="B15" s="394">
        <v>0</v>
      </c>
      <c r="C15" s="425">
        <f>C14</f>
        <v>-633642048.38999987</v>
      </c>
      <c r="D15" s="425">
        <f>D13</f>
        <v>-373982001</v>
      </c>
      <c r="E15" s="425">
        <v>0</v>
      </c>
      <c r="F15" s="425">
        <f>SUM(F13:F14)</f>
        <v>-1007624049.3899999</v>
      </c>
      <c r="H15" s="397"/>
    </row>
    <row r="20" spans="1:1" ht="15.75" x14ac:dyDescent="0.25">
      <c r="A20" s="394" t="str">
        <f>SOFPo!A44</f>
        <v>TAIRU ABDUL</v>
      </c>
    </row>
    <row r="21" spans="1:1" x14ac:dyDescent="0.25">
      <c r="A21" s="397" t="str">
        <f>SOFPo!A45</f>
        <v>Local Government Treasurer (LGT)</v>
      </c>
    </row>
    <row r="22" spans="1:1" x14ac:dyDescent="0.25">
      <c r="A22" s="397" t="str">
        <f>SOFPo!A46</f>
        <v>Ankpa Local Government</v>
      </c>
    </row>
    <row r="23" spans="1:1" x14ac:dyDescent="0.25">
      <c r="A23" s="397" t="s">
        <v>485</v>
      </c>
    </row>
  </sheetData>
  <mergeCells count="4">
    <mergeCell ref="A1:F1"/>
    <mergeCell ref="A2:F2"/>
    <mergeCell ref="A3:F3"/>
    <mergeCell ref="A4:F4"/>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2"/>
  <sheetViews>
    <sheetView showGridLines="0" topLeftCell="A5" zoomScaleNormal="100" zoomScaleSheetLayoutView="106" workbookViewId="0">
      <selection activeCell="C17" sqref="C17:D22"/>
    </sheetView>
  </sheetViews>
  <sheetFormatPr defaultColWidth="9.140625" defaultRowHeight="14.25" x14ac:dyDescent="0.25"/>
  <cols>
    <col min="1" max="1" width="51.42578125" style="397" bestFit="1" customWidth="1"/>
    <col min="2" max="2" width="6.85546875" style="401" customWidth="1"/>
    <col min="3" max="3" width="20.85546875" style="424" bestFit="1" customWidth="1"/>
    <col min="4" max="4" width="21.28515625" style="424" bestFit="1" customWidth="1"/>
    <col min="5" max="5" width="20.5703125" style="397" customWidth="1"/>
    <col min="6" max="6" width="13.5703125" style="397" bestFit="1" customWidth="1"/>
    <col min="7" max="16384" width="9.140625" style="397"/>
  </cols>
  <sheetData>
    <row r="1" spans="1:4" ht="15.75" x14ac:dyDescent="0.25">
      <c r="A1" s="452" t="str">
        <f>SOFPe!A1:F1</f>
        <v>Ankpa Local Government of Kogi State</v>
      </c>
      <c r="B1" s="452"/>
      <c r="C1" s="452"/>
      <c r="D1" s="452"/>
    </row>
    <row r="2" spans="1:4" ht="15.75" x14ac:dyDescent="0.25">
      <c r="A2" s="452" t="str">
        <f>SoCAEq!A2:F2</f>
        <v>Financial Statements for the Year Ended 31 December, 2021</v>
      </c>
      <c r="B2" s="452"/>
      <c r="C2" s="452"/>
      <c r="D2" s="452"/>
    </row>
    <row r="3" spans="1:4" ht="15.75" x14ac:dyDescent="0.25">
      <c r="A3" s="452" t="s">
        <v>418</v>
      </c>
      <c r="B3" s="452"/>
      <c r="C3" s="452"/>
      <c r="D3" s="452"/>
    </row>
    <row r="4" spans="1:4" x14ac:dyDescent="0.25">
      <c r="A4" s="451"/>
      <c r="B4" s="451"/>
      <c r="C4" s="451"/>
      <c r="D4" s="451"/>
    </row>
    <row r="5" spans="1:4" ht="31.5" x14ac:dyDescent="0.25">
      <c r="A5" s="394" t="s">
        <v>384</v>
      </c>
      <c r="B5" s="412" t="s">
        <v>323</v>
      </c>
      <c r="C5" s="425" t="s">
        <v>839</v>
      </c>
      <c r="D5" s="425" t="s">
        <v>792</v>
      </c>
    </row>
    <row r="6" spans="1:4" ht="15.75" x14ac:dyDescent="0.25">
      <c r="A6" s="394" t="s">
        <v>339</v>
      </c>
      <c r="B6" s="412"/>
      <c r="C6" s="426"/>
      <c r="D6" s="426"/>
    </row>
    <row r="7" spans="1:4" ht="15.75" x14ac:dyDescent="0.25">
      <c r="A7" s="394" t="s">
        <v>340</v>
      </c>
      <c r="B7" s="412"/>
      <c r="C7" s="425"/>
      <c r="D7" s="425"/>
    </row>
    <row r="8" spans="1:4" x14ac:dyDescent="0.25">
      <c r="A8" s="397" t="s">
        <v>0</v>
      </c>
      <c r="B8" s="401">
        <v>1</v>
      </c>
      <c r="C8" s="424">
        <v>1650568508.9200001</v>
      </c>
      <c r="D8" s="424">
        <v>1624455419</v>
      </c>
    </row>
    <row r="9" spans="1:4" x14ac:dyDescent="0.25">
      <c r="A9" s="397" t="s">
        <v>2</v>
      </c>
      <c r="B9" s="401">
        <v>2</v>
      </c>
      <c r="C9" s="424">
        <v>824477953</v>
      </c>
      <c r="D9" s="424">
        <v>591978546.38999999</v>
      </c>
    </row>
    <row r="10" spans="1:4" x14ac:dyDescent="0.25">
      <c r="A10" s="397" t="s">
        <v>3</v>
      </c>
      <c r="B10" s="401">
        <v>3</v>
      </c>
      <c r="C10" s="424">
        <v>29666913.07</v>
      </c>
      <c r="D10" s="424">
        <v>48380191</v>
      </c>
    </row>
    <row r="11" spans="1:4" x14ac:dyDescent="0.25">
      <c r="A11" s="397" t="s">
        <v>4</v>
      </c>
      <c r="B11" s="401">
        <v>4</v>
      </c>
      <c r="C11" s="424">
        <v>15011717.32</v>
      </c>
      <c r="D11" s="424">
        <v>0</v>
      </c>
    </row>
    <row r="12" spans="1:4" x14ac:dyDescent="0.25">
      <c r="A12" s="397" t="s">
        <v>212</v>
      </c>
      <c r="C12" s="424">
        <f>Note13!C12</f>
        <v>0</v>
      </c>
      <c r="D12" s="424">
        <v>0</v>
      </c>
    </row>
    <row r="13" spans="1:4" x14ac:dyDescent="0.25">
      <c r="A13" s="397" t="s">
        <v>211</v>
      </c>
      <c r="C13" s="424">
        <v>0</v>
      </c>
      <c r="D13" s="424">
        <v>0</v>
      </c>
    </row>
    <row r="14" spans="1:4" ht="15.75" x14ac:dyDescent="0.25">
      <c r="A14" s="394" t="s">
        <v>341</v>
      </c>
      <c r="B14" s="412"/>
      <c r="C14" s="425">
        <f>SUM(C8:C13)</f>
        <v>2519725092.3100004</v>
      </c>
      <c r="D14" s="425">
        <f>SUM(D8:D13)</f>
        <v>2264814156.3899999</v>
      </c>
    </row>
    <row r="16" spans="1:4" ht="15.75" x14ac:dyDescent="0.25">
      <c r="A16" s="394" t="s">
        <v>368</v>
      </c>
      <c r="B16" s="412"/>
      <c r="D16" s="425"/>
    </row>
    <row r="17" spans="1:4" x14ac:dyDescent="0.25">
      <c r="A17" s="397" t="s">
        <v>213</v>
      </c>
      <c r="B17" s="401">
        <v>5</v>
      </c>
      <c r="C17" s="424">
        <f>'N5'!D22*-1</f>
        <v>-309723482.69999999</v>
      </c>
      <c r="D17" s="424">
        <v>-308108552</v>
      </c>
    </row>
    <row r="18" spans="1:4" x14ac:dyDescent="0.25">
      <c r="A18" s="397" t="s">
        <v>215</v>
      </c>
      <c r="B18" s="401">
        <v>6</v>
      </c>
      <c r="C18" s="424">
        <v>-297717049.77999997</v>
      </c>
      <c r="D18" s="424">
        <v>-310362199</v>
      </c>
    </row>
    <row r="19" spans="1:4" x14ac:dyDescent="0.25">
      <c r="A19" s="397" t="s">
        <v>409</v>
      </c>
      <c r="B19" s="401">
        <v>7</v>
      </c>
      <c r="C19" s="424">
        <f>'N7'!C34*-1</f>
        <v>-1029193208.7199999</v>
      </c>
      <c r="D19" s="424">
        <v>-1010086708</v>
      </c>
    </row>
    <row r="20" spans="1:4" x14ac:dyDescent="0.25">
      <c r="A20" s="397" t="s">
        <v>243</v>
      </c>
      <c r="C20" s="424">
        <v>0</v>
      </c>
      <c r="D20" s="424">
        <v>0</v>
      </c>
    </row>
    <row r="21" spans="1:4" x14ac:dyDescent="0.25">
      <c r="A21" s="397" t="s">
        <v>244</v>
      </c>
      <c r="B21" s="401">
        <v>9</v>
      </c>
      <c r="C21" s="424">
        <f>'N9'!C8*-1</f>
        <v>-145207.34</v>
      </c>
      <c r="D21" s="424">
        <v>-20670322</v>
      </c>
    </row>
    <row r="22" spans="1:4" ht="15.75" x14ac:dyDescent="0.25">
      <c r="A22" s="394" t="s">
        <v>342</v>
      </c>
      <c r="B22" s="412"/>
      <c r="C22" s="425">
        <f>SUM(C17:C21)</f>
        <v>-1636778948.5399997</v>
      </c>
      <c r="D22" s="425">
        <f>SUM(D17:D21)</f>
        <v>-1649227781</v>
      </c>
    </row>
    <row r="23" spans="1:4" ht="15.75" x14ac:dyDescent="0.25">
      <c r="A23" s="394" t="s">
        <v>343</v>
      </c>
      <c r="B23" s="412"/>
      <c r="C23" s="425">
        <v>882946143</v>
      </c>
      <c r="D23" s="425">
        <v>615586375</v>
      </c>
    </row>
    <row r="25" spans="1:4" ht="15.75" x14ac:dyDescent="0.25">
      <c r="A25" s="394" t="s">
        <v>369</v>
      </c>
      <c r="B25" s="412"/>
      <c r="D25" s="425"/>
    </row>
    <row r="26" spans="1:4" ht="15.75" x14ac:dyDescent="0.25">
      <c r="A26" s="394" t="s">
        <v>370</v>
      </c>
      <c r="B26" s="412"/>
      <c r="D26" s="425"/>
    </row>
    <row r="27" spans="1:4" x14ac:dyDescent="0.25">
      <c r="A27" s="397" t="s">
        <v>245</v>
      </c>
      <c r="B27" s="401">
        <v>14</v>
      </c>
      <c r="C27" s="424">
        <v>-882500888.64000106</v>
      </c>
      <c r="D27" s="424">
        <v>-616888290</v>
      </c>
    </row>
    <row r="28" spans="1:4" x14ac:dyDescent="0.25">
      <c r="A28" s="397" t="s">
        <v>344</v>
      </c>
      <c r="C28" s="424">
        <v>0</v>
      </c>
      <c r="D28" s="424">
        <v>0</v>
      </c>
    </row>
    <row r="29" spans="1:4" x14ac:dyDescent="0.25">
      <c r="A29" s="397" t="s">
        <v>246</v>
      </c>
      <c r="C29" s="424">
        <v>0</v>
      </c>
      <c r="D29" s="424">
        <v>0</v>
      </c>
    </row>
    <row r="30" spans="1:4" x14ac:dyDescent="0.25">
      <c r="A30" s="397" t="s">
        <v>345</v>
      </c>
      <c r="C30" s="424">
        <v>0</v>
      </c>
      <c r="D30" s="424">
        <v>0</v>
      </c>
    </row>
    <row r="31" spans="1:4" x14ac:dyDescent="0.25">
      <c r="A31" s="397" t="s">
        <v>346</v>
      </c>
      <c r="C31" s="424">
        <v>0</v>
      </c>
      <c r="D31" s="424">
        <v>0</v>
      </c>
    </row>
    <row r="32" spans="1:4" ht="15.75" x14ac:dyDescent="0.25">
      <c r="A32" s="394" t="s">
        <v>347</v>
      </c>
      <c r="B32" s="412"/>
      <c r="C32" s="425">
        <f>SUM(C27:C31)</f>
        <v>-882500888.64000106</v>
      </c>
      <c r="D32" s="425">
        <f>SUM(D27:D31)</f>
        <v>-616888290</v>
      </c>
    </row>
    <row r="34" spans="1:6" ht="15.75" x14ac:dyDescent="0.25">
      <c r="A34" s="394" t="s">
        <v>348</v>
      </c>
      <c r="B34" s="412"/>
      <c r="D34" s="425"/>
    </row>
    <row r="35" spans="1:6" x14ac:dyDescent="0.25">
      <c r="A35" s="397" t="s">
        <v>474</v>
      </c>
      <c r="C35" s="424">
        <v>0</v>
      </c>
      <c r="D35" s="424">
        <v>0</v>
      </c>
    </row>
    <row r="36" spans="1:6" x14ac:dyDescent="0.25">
      <c r="A36" s="397" t="s">
        <v>475</v>
      </c>
      <c r="C36" s="424">
        <v>0</v>
      </c>
      <c r="D36" s="424">
        <v>0</v>
      </c>
    </row>
    <row r="37" spans="1:6" x14ac:dyDescent="0.25">
      <c r="A37" s="397" t="s">
        <v>349</v>
      </c>
      <c r="B37" s="404"/>
      <c r="C37" s="424">
        <v>0</v>
      </c>
      <c r="D37" s="424">
        <v>0</v>
      </c>
    </row>
    <row r="38" spans="1:6" x14ac:dyDescent="0.25">
      <c r="A38" s="397" t="s">
        <v>350</v>
      </c>
      <c r="C38" s="424">
        <v>0</v>
      </c>
      <c r="D38" s="424">
        <v>0</v>
      </c>
    </row>
    <row r="39" spans="1:6" ht="15.75" x14ac:dyDescent="0.25">
      <c r="A39" s="394" t="s">
        <v>351</v>
      </c>
      <c r="B39" s="412"/>
      <c r="C39" s="425">
        <f>SUM(C35:C38)</f>
        <v>0</v>
      </c>
      <c r="D39" s="425">
        <f>SUM(D35:D38)</f>
        <v>0</v>
      </c>
    </row>
    <row r="40" spans="1:6" x14ac:dyDescent="0.25">
      <c r="A40" s="451"/>
      <c r="B40" s="451"/>
      <c r="C40" s="451"/>
      <c r="D40" s="451"/>
    </row>
    <row r="41" spans="1:6" ht="15.75" x14ac:dyDescent="0.25">
      <c r="A41" s="394" t="s">
        <v>352</v>
      </c>
      <c r="B41" s="412"/>
      <c r="C41" s="425">
        <f>C23+C32+C39</f>
        <v>445254.35999894142</v>
      </c>
      <c r="D41" s="425">
        <v>-1301915</v>
      </c>
      <c r="F41" s="391"/>
    </row>
    <row r="42" spans="1:6" ht="15.75" x14ac:dyDescent="0.25">
      <c r="A42" s="394"/>
      <c r="B42" s="412"/>
      <c r="C42" s="425"/>
      <c r="D42" s="425"/>
    </row>
    <row r="43" spans="1:6" ht="15.75" x14ac:dyDescent="0.25">
      <c r="A43" s="394" t="s">
        <v>353</v>
      </c>
      <c r="B43" s="412"/>
      <c r="C43" s="425">
        <f>D44</f>
        <v>3937532</v>
      </c>
      <c r="D43" s="425">
        <v>5239447</v>
      </c>
    </row>
    <row r="44" spans="1:6" ht="15.75" x14ac:dyDescent="0.25">
      <c r="A44" s="394" t="s">
        <v>354</v>
      </c>
      <c r="B44" s="412"/>
      <c r="C44" s="425">
        <v>4382787</v>
      </c>
      <c r="D44" s="425">
        <v>3937532</v>
      </c>
      <c r="F44" s="391"/>
    </row>
    <row r="45" spans="1:6" x14ac:dyDescent="0.25">
      <c r="A45" s="451"/>
      <c r="B45" s="451"/>
      <c r="C45" s="451"/>
      <c r="D45" s="451"/>
    </row>
    <row r="46" spans="1:6" x14ac:dyDescent="0.25">
      <c r="A46" s="451"/>
    </row>
    <row r="47" spans="1:6" x14ac:dyDescent="0.25">
      <c r="A47" s="451"/>
    </row>
    <row r="48" spans="1:6" x14ac:dyDescent="0.25">
      <c r="A48" s="451"/>
    </row>
    <row r="49" spans="1:1" ht="15.75" x14ac:dyDescent="0.25">
      <c r="A49" s="394" t="str">
        <f>SoCAEq!A20</f>
        <v>TAIRU ABDUL</v>
      </c>
    </row>
    <row r="50" spans="1:1" x14ac:dyDescent="0.25">
      <c r="A50" s="397" t="str">
        <f>SoCAEq!A21</f>
        <v>Local Government Treasurer (LGT)</v>
      </c>
    </row>
    <row r="51" spans="1:1" x14ac:dyDescent="0.25">
      <c r="A51" s="397" t="str">
        <f>SoCAEq!A22</f>
        <v>Ankpa Local Government</v>
      </c>
    </row>
    <row r="52" spans="1:1" x14ac:dyDescent="0.25">
      <c r="A52" s="397" t="s">
        <v>485</v>
      </c>
    </row>
  </sheetData>
  <mergeCells count="7">
    <mergeCell ref="A4:D4"/>
    <mergeCell ref="A1:D1"/>
    <mergeCell ref="A2:D2"/>
    <mergeCell ref="A3:D3"/>
    <mergeCell ref="A45:A48"/>
    <mergeCell ref="B45:D45"/>
    <mergeCell ref="A40:D40"/>
  </mergeCells>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I47"/>
  <sheetViews>
    <sheetView showGridLines="0" topLeftCell="A2" zoomScaleNormal="100" zoomScaleSheetLayoutView="100" workbookViewId="0">
      <selection activeCell="B5" sqref="A1:XFD1048576"/>
    </sheetView>
  </sheetViews>
  <sheetFormatPr defaultColWidth="19.42578125" defaultRowHeight="14.25" x14ac:dyDescent="0.25"/>
  <cols>
    <col min="1" max="1" width="5.28515625" style="397" customWidth="1"/>
    <col min="2" max="2" width="3.7109375" style="397" customWidth="1"/>
    <col min="3" max="3" width="28.5703125" style="397" customWidth="1"/>
    <col min="4" max="4" width="7.140625" style="421" customWidth="1"/>
    <col min="5" max="5" width="17.85546875" style="397" bestFit="1" customWidth="1"/>
    <col min="6" max="6" width="17.28515625" style="397" customWidth="1"/>
    <col min="7" max="7" width="17.85546875" style="397" bestFit="1" customWidth="1"/>
    <col min="8" max="8" width="22" style="391" customWidth="1"/>
    <col min="9" max="9" width="20.85546875" style="391" customWidth="1"/>
    <col min="10" max="10" width="22" style="397" customWidth="1"/>
    <col min="11" max="16384" width="19.42578125" style="397"/>
  </cols>
  <sheetData>
    <row r="1" spans="1:9" ht="15.75" x14ac:dyDescent="0.25">
      <c r="A1" s="452" t="str">
        <f>'Rec o cf'!A1:C1</f>
        <v>Ankpa Local Government of Kogi State</v>
      </c>
      <c r="B1" s="452"/>
      <c r="C1" s="452"/>
      <c r="D1" s="452"/>
      <c r="E1" s="452"/>
      <c r="F1" s="452"/>
      <c r="G1" s="452"/>
      <c r="H1" s="452"/>
      <c r="I1" s="452"/>
    </row>
    <row r="2" spans="1:9" ht="15.75" x14ac:dyDescent="0.25">
      <c r="A2" s="452" t="str">
        <f>'Rec o cf'!A2:C2</f>
        <v>Financial Statements for the Year Ended 31 December, 2021</v>
      </c>
      <c r="B2" s="452"/>
      <c r="C2" s="452"/>
      <c r="D2" s="452"/>
      <c r="E2" s="452"/>
      <c r="F2" s="452"/>
      <c r="G2" s="452"/>
      <c r="H2" s="452"/>
      <c r="I2" s="452"/>
    </row>
    <row r="3" spans="1:9" ht="15.75" x14ac:dyDescent="0.25">
      <c r="A3" s="452" t="s">
        <v>507</v>
      </c>
      <c r="B3" s="452"/>
      <c r="C3" s="452"/>
      <c r="D3" s="452"/>
      <c r="E3" s="452"/>
      <c r="F3" s="452"/>
      <c r="G3" s="452"/>
      <c r="H3" s="452"/>
      <c r="I3" s="452"/>
    </row>
    <row r="4" spans="1:9" s="407" customFormat="1" ht="69.75" customHeight="1" x14ac:dyDescent="0.25">
      <c r="A4" s="451"/>
      <c r="B4" s="451"/>
      <c r="C4" s="451"/>
      <c r="D4" s="412" t="s">
        <v>323</v>
      </c>
      <c r="E4" s="452" t="s">
        <v>482</v>
      </c>
      <c r="F4" s="452"/>
      <c r="G4" s="452"/>
      <c r="H4" s="386" t="s">
        <v>839</v>
      </c>
      <c r="I4" s="386" t="s">
        <v>812</v>
      </c>
    </row>
    <row r="5" spans="1:9" s="407" customFormat="1" ht="31.5" x14ac:dyDescent="0.25">
      <c r="A5" s="452" t="s">
        <v>692</v>
      </c>
      <c r="B5" s="452"/>
      <c r="C5" s="452"/>
      <c r="D5" s="412"/>
      <c r="E5" s="408" t="s">
        <v>508</v>
      </c>
      <c r="F5" s="390" t="s">
        <v>919</v>
      </c>
      <c r="G5" s="408" t="s">
        <v>509</v>
      </c>
      <c r="H5" s="459"/>
      <c r="I5" s="459"/>
    </row>
    <row r="6" spans="1:9" ht="27" customHeight="1" x14ac:dyDescent="0.25">
      <c r="A6" s="451"/>
      <c r="B6" s="458" t="s">
        <v>0</v>
      </c>
      <c r="C6" s="458"/>
      <c r="D6" s="401">
        <v>1</v>
      </c>
      <c r="E6" s="407">
        <v>2009280150</v>
      </c>
      <c r="F6" s="407">
        <v>0</v>
      </c>
      <c r="G6" s="407">
        <f>E6+F6</f>
        <v>2009280150</v>
      </c>
      <c r="H6" s="391">
        <v>1479718079.73</v>
      </c>
      <c r="I6" s="391">
        <f>H6-G6</f>
        <v>-529562070.26999998</v>
      </c>
    </row>
    <row r="7" spans="1:9" ht="19.5" customHeight="1" x14ac:dyDescent="0.25">
      <c r="A7" s="451"/>
      <c r="B7" s="460" t="s">
        <v>842</v>
      </c>
      <c r="C7" s="460"/>
      <c r="D7" s="401">
        <v>1</v>
      </c>
      <c r="E7" s="407">
        <v>0</v>
      </c>
      <c r="F7" s="407">
        <v>0</v>
      </c>
      <c r="G7" s="407">
        <v>0</v>
      </c>
      <c r="H7" s="391">
        <v>85583124.799999997</v>
      </c>
      <c r="I7" s="391">
        <f t="shared" ref="I7:I18" si="0">H7-G7</f>
        <v>85583124.799999997</v>
      </c>
    </row>
    <row r="8" spans="1:9" x14ac:dyDescent="0.25">
      <c r="A8" s="451"/>
      <c r="B8" s="458" t="s">
        <v>843</v>
      </c>
      <c r="C8" s="458"/>
      <c r="D8" s="401">
        <v>1</v>
      </c>
      <c r="E8" s="407">
        <v>0</v>
      </c>
      <c r="F8" s="407">
        <v>0</v>
      </c>
      <c r="G8" s="407">
        <v>0</v>
      </c>
      <c r="H8" s="391">
        <v>0</v>
      </c>
      <c r="I8" s="391">
        <f t="shared" si="0"/>
        <v>0</v>
      </c>
    </row>
    <row r="9" spans="1:9" x14ac:dyDescent="0.25">
      <c r="A9" s="451"/>
      <c r="B9" s="458" t="s">
        <v>479</v>
      </c>
      <c r="C9" s="458"/>
      <c r="D9" s="401">
        <v>1</v>
      </c>
      <c r="E9" s="407">
        <v>0</v>
      </c>
      <c r="F9" s="407">
        <v>0</v>
      </c>
      <c r="G9" s="407">
        <v>0</v>
      </c>
      <c r="H9" s="391">
        <v>9400369.0899999999</v>
      </c>
      <c r="I9" s="391">
        <f t="shared" si="0"/>
        <v>9400369.0899999999</v>
      </c>
    </row>
    <row r="10" spans="1:9" x14ac:dyDescent="0.25">
      <c r="A10" s="451"/>
      <c r="B10" s="458" t="s">
        <v>706</v>
      </c>
      <c r="C10" s="458"/>
      <c r="D10" s="401">
        <v>1</v>
      </c>
      <c r="E10" s="407">
        <v>0</v>
      </c>
      <c r="F10" s="407">
        <v>0</v>
      </c>
      <c r="G10" s="407">
        <v>0</v>
      </c>
      <c r="H10" s="391">
        <v>9940634.8900000006</v>
      </c>
      <c r="I10" s="391">
        <f t="shared" si="0"/>
        <v>9940634.8900000006</v>
      </c>
    </row>
    <row r="11" spans="1:9" x14ac:dyDescent="0.25">
      <c r="A11" s="451"/>
      <c r="B11" s="458" t="s">
        <v>844</v>
      </c>
      <c r="C11" s="458"/>
      <c r="D11" s="401">
        <v>1</v>
      </c>
      <c r="E11" s="407">
        <v>0</v>
      </c>
      <c r="F11" s="407">
        <v>0</v>
      </c>
      <c r="G11" s="407">
        <v>0</v>
      </c>
      <c r="H11" s="391">
        <v>59216194.799999997</v>
      </c>
      <c r="I11" s="391">
        <f t="shared" si="0"/>
        <v>59216194.799999997</v>
      </c>
    </row>
    <row r="12" spans="1:9" x14ac:dyDescent="0.25">
      <c r="A12" s="451"/>
      <c r="B12" s="458" t="s">
        <v>845</v>
      </c>
      <c r="C12" s="458"/>
      <c r="D12" s="401">
        <v>1</v>
      </c>
      <c r="E12" s="407">
        <v>0</v>
      </c>
      <c r="F12" s="407">
        <v>0</v>
      </c>
      <c r="G12" s="407">
        <v>0</v>
      </c>
      <c r="H12" s="391">
        <v>2193844.1</v>
      </c>
      <c r="I12" s="391">
        <f t="shared" si="0"/>
        <v>2193844.1</v>
      </c>
    </row>
    <row r="13" spans="1:9" x14ac:dyDescent="0.25">
      <c r="A13" s="451"/>
      <c r="B13" s="458" t="s">
        <v>847</v>
      </c>
      <c r="C13" s="458"/>
      <c r="D13" s="401">
        <v>1</v>
      </c>
      <c r="E13" s="407">
        <v>0</v>
      </c>
      <c r="F13" s="407">
        <v>0</v>
      </c>
      <c r="G13" s="407">
        <v>0</v>
      </c>
      <c r="H13" s="391">
        <v>121654.38</v>
      </c>
      <c r="I13" s="391">
        <f t="shared" si="0"/>
        <v>121654.38</v>
      </c>
    </row>
    <row r="14" spans="1:9" x14ac:dyDescent="0.25">
      <c r="A14" s="451"/>
      <c r="B14" s="458" t="s">
        <v>511</v>
      </c>
      <c r="C14" s="458"/>
      <c r="D14" s="401">
        <v>1</v>
      </c>
      <c r="E14" s="407">
        <v>0</v>
      </c>
      <c r="F14" s="407">
        <v>0</v>
      </c>
      <c r="G14" s="407">
        <v>0</v>
      </c>
      <c r="H14" s="391">
        <v>4351586.38</v>
      </c>
      <c r="I14" s="391">
        <f t="shared" si="0"/>
        <v>4351586.38</v>
      </c>
    </row>
    <row r="15" spans="1:9" x14ac:dyDescent="0.25">
      <c r="A15" s="451"/>
      <c r="B15" s="458" t="s">
        <v>846</v>
      </c>
      <c r="C15" s="458"/>
      <c r="D15" s="401">
        <v>1</v>
      </c>
      <c r="E15" s="407">
        <v>0</v>
      </c>
      <c r="F15" s="407">
        <v>0</v>
      </c>
      <c r="G15" s="407">
        <v>0</v>
      </c>
      <c r="H15" s="391">
        <v>43020.75</v>
      </c>
      <c r="I15" s="391">
        <f t="shared" si="0"/>
        <v>43020.75</v>
      </c>
    </row>
    <row r="16" spans="1:9" x14ac:dyDescent="0.25">
      <c r="A16" s="451"/>
      <c r="B16" s="458" t="s">
        <v>2</v>
      </c>
      <c r="C16" s="458"/>
      <c r="D16" s="401">
        <v>2</v>
      </c>
      <c r="E16" s="407">
        <v>692332870</v>
      </c>
      <c r="F16" s="407">
        <v>0</v>
      </c>
      <c r="G16" s="407">
        <f t="shared" ref="G16:G18" si="1">E16+F16</f>
        <v>692332870</v>
      </c>
      <c r="H16" s="391">
        <v>824477952.45000005</v>
      </c>
      <c r="I16" s="391">
        <f t="shared" si="0"/>
        <v>132145082.45000005</v>
      </c>
    </row>
    <row r="17" spans="1:9" x14ac:dyDescent="0.25">
      <c r="A17" s="451"/>
      <c r="B17" s="458" t="s">
        <v>3</v>
      </c>
      <c r="C17" s="458"/>
      <c r="D17" s="401">
        <v>3</v>
      </c>
      <c r="E17" s="407">
        <v>5050500</v>
      </c>
      <c r="F17" s="407">
        <v>0</v>
      </c>
      <c r="G17" s="407">
        <f t="shared" si="1"/>
        <v>5050500</v>
      </c>
      <c r="H17" s="391">
        <v>29666913.07</v>
      </c>
      <c r="I17" s="391">
        <f t="shared" si="0"/>
        <v>24616413.07</v>
      </c>
    </row>
    <row r="18" spans="1:9" x14ac:dyDescent="0.25">
      <c r="A18" s="451"/>
      <c r="B18" s="458" t="s">
        <v>841</v>
      </c>
      <c r="C18" s="458"/>
      <c r="D18" s="401">
        <v>4</v>
      </c>
      <c r="E18" s="407">
        <v>23640670</v>
      </c>
      <c r="F18" s="407">
        <v>0</v>
      </c>
      <c r="G18" s="407">
        <f t="shared" si="1"/>
        <v>23640670</v>
      </c>
      <c r="H18" s="391">
        <v>15011717.32</v>
      </c>
      <c r="I18" s="391">
        <f t="shared" si="0"/>
        <v>-8628952.6799999997</v>
      </c>
    </row>
    <row r="19" spans="1:9" ht="15.75" x14ac:dyDescent="0.25">
      <c r="A19" s="394" t="s">
        <v>693</v>
      </c>
      <c r="D19" s="401"/>
      <c r="E19" s="394">
        <f>SUM(E6:E18)</f>
        <v>2730304190</v>
      </c>
      <c r="F19" s="394">
        <f>SUM(F6:F18)</f>
        <v>0</v>
      </c>
      <c r="G19" s="394">
        <f>SUM(G6:G18)</f>
        <v>2730304190</v>
      </c>
      <c r="H19" s="393">
        <f>SUM(H6:H18)</f>
        <v>2519725091.7600002</v>
      </c>
      <c r="I19" s="393">
        <v>312673105</v>
      </c>
    </row>
    <row r="20" spans="1:9" ht="15.75" x14ac:dyDescent="0.25">
      <c r="A20" s="452"/>
      <c r="B20" s="452"/>
      <c r="C20" s="452"/>
      <c r="D20" s="452"/>
      <c r="E20" s="452"/>
      <c r="F20" s="452"/>
      <c r="G20" s="452"/>
      <c r="H20" s="452"/>
      <c r="I20" s="452"/>
    </row>
    <row r="21" spans="1:9" ht="15.75" x14ac:dyDescent="0.25">
      <c r="A21" s="449" t="s">
        <v>510</v>
      </c>
      <c r="B21" s="449"/>
      <c r="C21" s="449"/>
      <c r="D21" s="401"/>
      <c r="E21" s="451"/>
      <c r="F21" s="451"/>
      <c r="G21" s="451"/>
      <c r="H21" s="451"/>
      <c r="I21" s="451"/>
    </row>
    <row r="22" spans="1:9" ht="15.75" x14ac:dyDescent="0.25">
      <c r="A22" s="452"/>
      <c r="B22" s="450"/>
      <c r="C22" s="450"/>
      <c r="D22" s="401"/>
      <c r="E22" s="407">
        <f>Note13!C8</f>
        <v>0</v>
      </c>
      <c r="F22" s="407">
        <v>0</v>
      </c>
      <c r="G22" s="407">
        <f t="shared" ref="G22:G24" si="2">E22+F22</f>
        <v>0</v>
      </c>
      <c r="H22" s="391">
        <f>Note13!C12</f>
        <v>0</v>
      </c>
      <c r="I22" s="393">
        <f>SUM(E22:H22)</f>
        <v>0</v>
      </c>
    </row>
    <row r="23" spans="1:9" ht="15.75" x14ac:dyDescent="0.25">
      <c r="A23" s="452"/>
      <c r="B23" s="450"/>
      <c r="C23" s="450"/>
      <c r="D23" s="401"/>
      <c r="E23" s="407"/>
      <c r="F23" s="407"/>
      <c r="G23" s="407">
        <f t="shared" si="2"/>
        <v>0</v>
      </c>
      <c r="H23" s="393"/>
      <c r="I23" s="393">
        <f>SUM(E23:H23)</f>
        <v>0</v>
      </c>
    </row>
    <row r="24" spans="1:9" ht="15.75" x14ac:dyDescent="0.25">
      <c r="A24" s="452"/>
      <c r="B24" s="450"/>
      <c r="C24" s="450"/>
      <c r="D24" s="401"/>
      <c r="E24" s="407"/>
      <c r="F24" s="407"/>
      <c r="G24" s="407">
        <f t="shared" si="2"/>
        <v>0</v>
      </c>
      <c r="I24" s="393">
        <f t="shared" ref="I24:I25" si="3">SUM(E24:H24)</f>
        <v>0</v>
      </c>
    </row>
    <row r="25" spans="1:9" ht="15.75" x14ac:dyDescent="0.25">
      <c r="A25" s="449" t="s">
        <v>512</v>
      </c>
      <c r="B25" s="449"/>
      <c r="C25" s="449"/>
      <c r="D25" s="449"/>
      <c r="E25" s="408">
        <f>SUM(E22:E24)</f>
        <v>0</v>
      </c>
      <c r="F25" s="408">
        <f>SUM(F22:F24)</f>
        <v>0</v>
      </c>
      <c r="G25" s="408">
        <f>SUM(G22:G24)</f>
        <v>0</v>
      </c>
      <c r="H25" s="410">
        <f>SUM(H22:H24)</f>
        <v>0</v>
      </c>
      <c r="I25" s="393">
        <f t="shared" si="3"/>
        <v>0</v>
      </c>
    </row>
    <row r="26" spans="1:9" ht="15.75" x14ac:dyDescent="0.25">
      <c r="A26" s="452" t="s">
        <v>406</v>
      </c>
      <c r="B26" s="452"/>
      <c r="C26" s="452"/>
      <c r="D26" s="452"/>
      <c r="E26" s="408">
        <f>E19+E25</f>
        <v>2730304190</v>
      </c>
      <c r="F26" s="408">
        <f>F19+F25</f>
        <v>0</v>
      </c>
      <c r="G26" s="408">
        <f>G19+G25</f>
        <v>2730304190</v>
      </c>
      <c r="H26" s="410">
        <f>H19+H25</f>
        <v>2519725091.7600002</v>
      </c>
      <c r="I26" s="410">
        <f>I19+I25</f>
        <v>312673105</v>
      </c>
    </row>
    <row r="27" spans="1:9" x14ac:dyDescent="0.25">
      <c r="A27" s="451"/>
      <c r="B27" s="451"/>
      <c r="C27" s="451"/>
      <c r="D27" s="451"/>
      <c r="E27" s="451"/>
      <c r="F27" s="451"/>
      <c r="G27" s="451"/>
      <c r="H27" s="451"/>
      <c r="I27" s="451"/>
    </row>
    <row r="28" spans="1:9" ht="15.75" x14ac:dyDescent="0.25">
      <c r="A28" s="449" t="s">
        <v>688</v>
      </c>
      <c r="B28" s="449"/>
      <c r="C28" s="449"/>
      <c r="D28" s="449"/>
      <c r="E28" s="449"/>
      <c r="F28" s="449"/>
      <c r="G28" s="449"/>
      <c r="H28" s="449"/>
      <c r="I28" s="449"/>
    </row>
    <row r="29" spans="1:9" x14ac:dyDescent="0.25">
      <c r="A29" s="451"/>
      <c r="B29" s="450" t="s">
        <v>213</v>
      </c>
      <c r="C29" s="450"/>
      <c r="D29" s="401">
        <v>5</v>
      </c>
      <c r="E29" s="407">
        <v>637921010</v>
      </c>
      <c r="F29" s="407"/>
      <c r="G29" s="407">
        <f t="shared" ref="G29:G32" si="4">E29+F29</f>
        <v>637921010</v>
      </c>
      <c r="H29" s="391">
        <v>309723482.69999999</v>
      </c>
      <c r="I29" s="391">
        <f>G29-H29</f>
        <v>328197527.30000001</v>
      </c>
    </row>
    <row r="30" spans="1:9" x14ac:dyDescent="0.25">
      <c r="A30" s="451"/>
      <c r="B30" s="450" t="s">
        <v>215</v>
      </c>
      <c r="C30" s="450"/>
      <c r="D30" s="401">
        <v>6</v>
      </c>
      <c r="E30" s="407">
        <v>327320330</v>
      </c>
      <c r="F30" s="407"/>
      <c r="G30" s="407">
        <f t="shared" si="4"/>
        <v>327320330</v>
      </c>
      <c r="H30" s="391">
        <f>SOFPe!E17</f>
        <v>797916803</v>
      </c>
      <c r="I30" s="391">
        <f t="shared" ref="I30:I33" si="5">G30-H30</f>
        <v>-470596473</v>
      </c>
    </row>
    <row r="31" spans="1:9" x14ac:dyDescent="0.25">
      <c r="A31" s="451"/>
      <c r="B31" s="450" t="s">
        <v>268</v>
      </c>
      <c r="C31" s="450"/>
      <c r="D31" s="401">
        <v>7</v>
      </c>
      <c r="E31" s="407">
        <v>353149860</v>
      </c>
      <c r="F31" s="407">
        <v>148478157</v>
      </c>
      <c r="G31" s="407">
        <f t="shared" si="4"/>
        <v>501628017</v>
      </c>
      <c r="H31" s="391">
        <f>'N7'!C34</f>
        <v>1029193208.7199999</v>
      </c>
      <c r="I31" s="391">
        <f t="shared" si="5"/>
        <v>-527565191.71999991</v>
      </c>
    </row>
    <row r="32" spans="1:9" x14ac:dyDescent="0.25">
      <c r="A32" s="451"/>
      <c r="B32" s="450" t="s">
        <v>265</v>
      </c>
      <c r="C32" s="450"/>
      <c r="D32" s="401">
        <v>9</v>
      </c>
      <c r="E32" s="407">
        <f>'N9'!C13</f>
        <v>145207.34</v>
      </c>
      <c r="F32" s="407">
        <v>0</v>
      </c>
      <c r="G32" s="407">
        <f t="shared" si="4"/>
        <v>145207.34</v>
      </c>
      <c r="H32" s="391">
        <f>SOFPe!E24</f>
        <v>145207.34</v>
      </c>
      <c r="I32" s="391">
        <f t="shared" si="5"/>
        <v>0</v>
      </c>
    </row>
    <row r="33" spans="1:9" x14ac:dyDescent="0.25">
      <c r="A33" s="451"/>
      <c r="B33" s="450" t="s">
        <v>408</v>
      </c>
      <c r="C33" s="450"/>
      <c r="D33" s="401"/>
      <c r="E33" s="407" t="s">
        <v>764</v>
      </c>
      <c r="F33" s="407">
        <v>0</v>
      </c>
      <c r="G33" s="407"/>
      <c r="I33" s="391">
        <f t="shared" si="5"/>
        <v>0</v>
      </c>
    </row>
    <row r="34" spans="1:9" ht="15.75" x14ac:dyDescent="0.25">
      <c r="A34" s="449" t="s">
        <v>691</v>
      </c>
      <c r="B34" s="449"/>
      <c r="C34" s="449"/>
      <c r="E34" s="394">
        <f>SUM(E29:E33)</f>
        <v>1318536407.3399999</v>
      </c>
      <c r="F34" s="394">
        <f t="shared" ref="F34:I34" si="6">SUM(F29:F33)</f>
        <v>148478157</v>
      </c>
      <c r="G34" s="394">
        <f t="shared" si="6"/>
        <v>1467014564.3399999</v>
      </c>
      <c r="H34" s="394">
        <f t="shared" si="6"/>
        <v>2136978701.76</v>
      </c>
      <c r="I34" s="394">
        <f t="shared" si="6"/>
        <v>-669964137.41999984</v>
      </c>
    </row>
    <row r="35" spans="1:9" ht="15.75" x14ac:dyDescent="0.25">
      <c r="A35" s="452"/>
      <c r="B35" s="452"/>
      <c r="C35" s="452"/>
      <c r="D35" s="452"/>
      <c r="E35" s="452"/>
      <c r="F35" s="452"/>
      <c r="G35" s="452"/>
      <c r="H35" s="452"/>
      <c r="I35" s="452"/>
    </row>
    <row r="36" spans="1:9" ht="15.75" x14ac:dyDescent="0.25">
      <c r="A36" s="449" t="s">
        <v>689</v>
      </c>
      <c r="B36" s="449"/>
      <c r="C36" s="449"/>
      <c r="D36" s="449"/>
      <c r="E36" s="449"/>
      <c r="F36" s="449"/>
      <c r="G36" s="449"/>
      <c r="H36" s="449"/>
      <c r="I36" s="449"/>
    </row>
    <row r="37" spans="1:9" x14ac:dyDescent="0.25">
      <c r="A37" s="450" t="s">
        <v>593</v>
      </c>
      <c r="B37" s="450"/>
      <c r="C37" s="450"/>
      <c r="D37" s="401">
        <v>10</v>
      </c>
      <c r="E37" s="397">
        <v>565320000</v>
      </c>
      <c r="F37" s="397">
        <v>201939450</v>
      </c>
      <c r="G37" s="397">
        <f>E37+F37</f>
        <v>767259450</v>
      </c>
      <c r="H37" s="391">
        <f>N14a!C20</f>
        <v>882500888.63999987</v>
      </c>
      <c r="I37" s="391">
        <v>112191821.77</v>
      </c>
    </row>
    <row r="38" spans="1:9" ht="15.75" x14ac:dyDescent="0.25">
      <c r="A38" s="405"/>
      <c r="B38" s="452"/>
      <c r="C38" s="452"/>
      <c r="E38" s="394"/>
      <c r="F38" s="394"/>
      <c r="G38" s="394"/>
      <c r="H38" s="393"/>
      <c r="I38" s="393"/>
    </row>
    <row r="39" spans="1:9" ht="15.75" x14ac:dyDescent="0.25">
      <c r="A39" s="449" t="s">
        <v>690</v>
      </c>
      <c r="B39" s="449"/>
      <c r="C39" s="449"/>
      <c r="E39" s="394">
        <f t="shared" ref="E39:H39" si="7">SUM(E37:E38)</f>
        <v>565320000</v>
      </c>
      <c r="F39" s="394">
        <f t="shared" si="7"/>
        <v>201939450</v>
      </c>
      <c r="G39" s="394">
        <f t="shared" si="7"/>
        <v>767259450</v>
      </c>
      <c r="H39" s="393">
        <f t="shared" si="7"/>
        <v>882500888.63999987</v>
      </c>
      <c r="I39" s="393">
        <f>SUM(I37:I38)</f>
        <v>112191821.77</v>
      </c>
    </row>
    <row r="40" spans="1:9" ht="15.75" x14ac:dyDescent="0.25">
      <c r="A40" s="452"/>
      <c r="B40" s="452"/>
      <c r="C40" s="452"/>
      <c r="D40" s="452"/>
      <c r="E40" s="452"/>
      <c r="F40" s="452"/>
      <c r="G40" s="452"/>
      <c r="H40" s="452"/>
      <c r="I40" s="452"/>
    </row>
    <row r="41" spans="1:9" ht="15.75" x14ac:dyDescent="0.25">
      <c r="A41" s="449" t="s">
        <v>687</v>
      </c>
      <c r="B41" s="449"/>
      <c r="C41" s="449"/>
      <c r="E41" s="394">
        <f>E34+E39</f>
        <v>1883856407.3399999</v>
      </c>
      <c r="F41" s="394">
        <f>F34+F39</f>
        <v>350417607</v>
      </c>
      <c r="G41" s="394">
        <f>G34+G39</f>
        <v>2234274014.3400002</v>
      </c>
      <c r="H41" s="393">
        <f>H34+H39</f>
        <v>3019479590.3999996</v>
      </c>
      <c r="I41" s="388">
        <v>256984495</v>
      </c>
    </row>
    <row r="43" spans="1:9" ht="48.75" customHeight="1" x14ac:dyDescent="0.25"/>
    <row r="44" spans="1:9" ht="15.75" x14ac:dyDescent="0.25">
      <c r="A44" s="449" t="str">
        <f>SofCf!A49</f>
        <v>TAIRU ABDUL</v>
      </c>
      <c r="B44" s="449"/>
      <c r="C44" s="449"/>
    </row>
    <row r="45" spans="1:9" ht="15.75" x14ac:dyDescent="0.25">
      <c r="A45" s="406" t="str">
        <f>SofCf!A50</f>
        <v>Local Government Treasurer (LGT)</v>
      </c>
      <c r="B45" s="406"/>
      <c r="C45" s="405"/>
    </row>
    <row r="46" spans="1:9" x14ac:dyDescent="0.25">
      <c r="A46" s="450" t="str">
        <f>SofCf!A51</f>
        <v>Ankpa Local Government</v>
      </c>
      <c r="B46" s="450"/>
      <c r="C46" s="450"/>
    </row>
    <row r="47" spans="1:9" x14ac:dyDescent="0.25">
      <c r="A47" s="450" t="s">
        <v>485</v>
      </c>
      <c r="B47" s="450"/>
      <c r="C47" s="450"/>
    </row>
  </sheetData>
  <mergeCells count="49">
    <mergeCell ref="B17:C17"/>
    <mergeCell ref="B18:C18"/>
    <mergeCell ref="B24:C24"/>
    <mergeCell ref="A39:C39"/>
    <mergeCell ref="A26:D26"/>
    <mergeCell ref="A20:I20"/>
    <mergeCell ref="A5:C5"/>
    <mergeCell ref="H5:I5"/>
    <mergeCell ref="B8:C8"/>
    <mergeCell ref="B9:C9"/>
    <mergeCell ref="B16:C16"/>
    <mergeCell ref="B7:C7"/>
    <mergeCell ref="B10:C10"/>
    <mergeCell ref="B11:C11"/>
    <mergeCell ref="B14:C14"/>
    <mergeCell ref="B15:C15"/>
    <mergeCell ref="B13:C13"/>
    <mergeCell ref="A1:I1"/>
    <mergeCell ref="A2:I2"/>
    <mergeCell ref="A3:I3"/>
    <mergeCell ref="A4:C4"/>
    <mergeCell ref="A47:C47"/>
    <mergeCell ref="E4:G4"/>
    <mergeCell ref="A34:C34"/>
    <mergeCell ref="A29:A33"/>
    <mergeCell ref="B29:C29"/>
    <mergeCell ref="B30:C30"/>
    <mergeCell ref="B31:C31"/>
    <mergeCell ref="B32:C32"/>
    <mergeCell ref="B33:C33"/>
    <mergeCell ref="A6:A18"/>
    <mergeCell ref="B6:C6"/>
    <mergeCell ref="B12:C12"/>
    <mergeCell ref="A44:C44"/>
    <mergeCell ref="A36:I36"/>
    <mergeCell ref="A46:C46"/>
    <mergeCell ref="A21:C21"/>
    <mergeCell ref="B22:C22"/>
    <mergeCell ref="B23:C23"/>
    <mergeCell ref="A28:I28"/>
    <mergeCell ref="A27:I27"/>
    <mergeCell ref="A25:D25"/>
    <mergeCell ref="A22:A24"/>
    <mergeCell ref="A41:C41"/>
    <mergeCell ref="A35:I35"/>
    <mergeCell ref="B38:C38"/>
    <mergeCell ref="A40:I40"/>
    <mergeCell ref="A37:C37"/>
    <mergeCell ref="E21:I21"/>
  </mergeCells>
  <pageMargins left="0.7" right="0.7" top="0.75" bottom="0.75" header="0.3" footer="0.3"/>
  <pageSetup paperSize="9" scale="64"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25"/>
  <sheetViews>
    <sheetView showGridLines="0" topLeftCell="A11" zoomScaleNormal="100" zoomScaleSheetLayoutView="100" workbookViewId="0">
      <selection activeCell="C20" sqref="C20"/>
    </sheetView>
  </sheetViews>
  <sheetFormatPr defaultColWidth="9.140625" defaultRowHeight="14.25" x14ac:dyDescent="0.25"/>
  <cols>
    <col min="1" max="1" width="67" style="397" customWidth="1"/>
    <col min="2" max="2" width="7.5703125" style="401" customWidth="1"/>
    <col min="3" max="3" width="21" style="424" customWidth="1"/>
    <col min="4" max="4" width="26.42578125" style="397" customWidth="1"/>
    <col min="5" max="16384" width="9.140625" style="397"/>
  </cols>
  <sheetData>
    <row r="1" spans="1:3" ht="15.75" x14ac:dyDescent="0.25">
      <c r="A1" s="452" t="str">
        <f>SofCf!A1:D1</f>
        <v>Ankpa Local Government of Kogi State</v>
      </c>
      <c r="B1" s="452"/>
      <c r="C1" s="452"/>
    </row>
    <row r="2" spans="1:3" ht="15.75" x14ac:dyDescent="0.25">
      <c r="A2" s="452" t="str">
        <f>SofCf!A2:D2</f>
        <v>Financial Statements for the Year Ended 31 December, 2021</v>
      </c>
      <c r="B2" s="452"/>
      <c r="C2" s="452"/>
    </row>
    <row r="3" spans="1:3" ht="15.75" x14ac:dyDescent="0.25">
      <c r="A3" s="452" t="s">
        <v>527</v>
      </c>
      <c r="B3" s="452"/>
      <c r="C3" s="452"/>
    </row>
    <row r="4" spans="1:3" x14ac:dyDescent="0.25">
      <c r="A4" s="451"/>
      <c r="B4" s="451"/>
      <c r="C4" s="451"/>
    </row>
    <row r="5" spans="1:3" ht="31.5" x14ac:dyDescent="0.25">
      <c r="A5" s="394" t="s">
        <v>384</v>
      </c>
      <c r="B5" s="412" t="s">
        <v>323</v>
      </c>
      <c r="C5" s="425" t="s">
        <v>839</v>
      </c>
    </row>
    <row r="6" spans="1:3" ht="15.75" x14ac:dyDescent="0.25">
      <c r="A6" s="394" t="s">
        <v>544</v>
      </c>
      <c r="B6" s="412"/>
      <c r="C6" s="425">
        <f>SOFPe!E27</f>
        <v>-373982001</v>
      </c>
    </row>
    <row r="7" spans="1:3" ht="15.75" x14ac:dyDescent="0.25">
      <c r="A7" s="394" t="s">
        <v>514</v>
      </c>
      <c r="B7" s="412"/>
    </row>
    <row r="8" spans="1:3" x14ac:dyDescent="0.25">
      <c r="A8" s="397" t="s">
        <v>515</v>
      </c>
      <c r="B8" s="401">
        <v>8</v>
      </c>
      <c r="C8" s="424">
        <v>316979273</v>
      </c>
    </row>
    <row r="9" spans="1:3" x14ac:dyDescent="0.25">
      <c r="A9" s="397" t="s">
        <v>521</v>
      </c>
      <c r="C9" s="424">
        <f>-Note22!G18</f>
        <v>0</v>
      </c>
    </row>
    <row r="10" spans="1:3" ht="15.75" x14ac:dyDescent="0.25">
      <c r="A10" s="402" t="s">
        <v>516</v>
      </c>
      <c r="B10" s="403"/>
      <c r="C10" s="427">
        <f>SUM(C6:C9)</f>
        <v>-57002728</v>
      </c>
    </row>
    <row r="11" spans="1:3" x14ac:dyDescent="0.25">
      <c r="A11" s="461"/>
      <c r="B11" s="461"/>
      <c r="C11" s="461"/>
    </row>
    <row r="12" spans="1:3" ht="15.75" x14ac:dyDescent="0.25">
      <c r="A12" s="394" t="s">
        <v>517</v>
      </c>
      <c r="B12" s="412"/>
    </row>
    <row r="13" spans="1:3" x14ac:dyDescent="0.25">
      <c r="A13" s="397" t="s">
        <v>523</v>
      </c>
    </row>
    <row r="14" spans="1:3" x14ac:dyDescent="0.25">
      <c r="A14" s="397" t="s">
        <v>524</v>
      </c>
      <c r="C14" s="424">
        <f>'Note 28'!C10-'Note 28'!D10</f>
        <v>0</v>
      </c>
    </row>
    <row r="15" spans="1:3" x14ac:dyDescent="0.25">
      <c r="A15" s="397" t="s">
        <v>525</v>
      </c>
      <c r="B15" s="404"/>
      <c r="C15" s="424">
        <f>SofCf!C37</f>
        <v>0</v>
      </c>
    </row>
    <row r="16" spans="1:3" ht="15.75" x14ac:dyDescent="0.25">
      <c r="A16" s="402" t="s">
        <v>518</v>
      </c>
      <c r="B16" s="403"/>
      <c r="C16" s="427">
        <f>SUM(C13:C15)</f>
        <v>0</v>
      </c>
    </row>
    <row r="17" spans="1:3" ht="15.75" x14ac:dyDescent="0.25">
      <c r="A17" s="462"/>
      <c r="B17" s="462"/>
      <c r="C17" s="462"/>
    </row>
    <row r="18" spans="1:3" ht="15.75" x14ac:dyDescent="0.25">
      <c r="A18" s="394" t="s">
        <v>519</v>
      </c>
      <c r="B18" s="412"/>
    </row>
    <row r="19" spans="1:3" x14ac:dyDescent="0.25">
      <c r="A19" s="397" t="s">
        <v>522</v>
      </c>
      <c r="B19" s="401">
        <v>10</v>
      </c>
      <c r="C19" s="424">
        <f>N14a!C20*-1</f>
        <v>-882500888.63999987</v>
      </c>
    </row>
    <row r="20" spans="1:3" ht="15.75" x14ac:dyDescent="0.25">
      <c r="A20" s="402" t="s">
        <v>520</v>
      </c>
      <c r="B20" s="403"/>
      <c r="C20" s="425">
        <v>-882500888.63999987</v>
      </c>
    </row>
    <row r="21" spans="1:3" ht="15.75" x14ac:dyDescent="0.25">
      <c r="A21" s="462"/>
      <c r="B21" s="462"/>
      <c r="C21" s="462"/>
    </row>
    <row r="22" spans="1:3" ht="15.75" x14ac:dyDescent="0.25">
      <c r="A22" s="394" t="s">
        <v>526</v>
      </c>
      <c r="B22" s="463"/>
      <c r="C22" s="427">
        <f>SofCf!C41</f>
        <v>445254.35999894142</v>
      </c>
    </row>
    <row r="23" spans="1:3" ht="15.75" x14ac:dyDescent="0.25">
      <c r="A23" s="394" t="s">
        <v>765</v>
      </c>
      <c r="B23" s="463"/>
      <c r="C23" s="425">
        <f>SofCf!D44</f>
        <v>3937532</v>
      </c>
    </row>
    <row r="24" spans="1:3" ht="15.75" x14ac:dyDescent="0.25">
      <c r="A24" s="394" t="s">
        <v>766</v>
      </c>
      <c r="B24" s="463"/>
      <c r="C24" s="425">
        <f>SUM(C22:C23)</f>
        <v>4382786.3599989414</v>
      </c>
    </row>
    <row r="25" spans="1:3" x14ac:dyDescent="0.25">
      <c r="A25" s="451"/>
      <c r="B25" s="451"/>
      <c r="C25" s="451"/>
    </row>
  </sheetData>
  <mergeCells count="9">
    <mergeCell ref="A11:C11"/>
    <mergeCell ref="A17:C17"/>
    <mergeCell ref="A21:C21"/>
    <mergeCell ref="A25:C25"/>
    <mergeCell ref="A1:C1"/>
    <mergeCell ref="A3:C3"/>
    <mergeCell ref="A2:C2"/>
    <mergeCell ref="A4:C4"/>
    <mergeCell ref="B22:B24"/>
  </mergeCells>
  <pageMargins left="0.7" right="0.7" top="0.75" bottom="0.75" header="0.3" footer="0.3"/>
  <pageSetup paperSize="9" scale="6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37</vt:i4>
      </vt:variant>
    </vt:vector>
  </HeadingPairs>
  <TitlesOfParts>
    <vt:vector size="91" baseType="lpstr">
      <vt:lpstr>Stat of Fin Performance 1</vt:lpstr>
      <vt:lpstr>Sheet9</vt:lpstr>
      <vt:lpstr>Sheet1</vt:lpstr>
      <vt:lpstr>SOFPe</vt:lpstr>
      <vt:lpstr>SOFPo</vt:lpstr>
      <vt:lpstr>SoCAEq</vt:lpstr>
      <vt:lpstr>SofCf</vt:lpstr>
      <vt:lpstr>S of C of B&amp;A</vt:lpstr>
      <vt:lpstr>Rec o cf</vt:lpstr>
      <vt:lpstr>1- 5 Gen Inf about Reporting En</vt:lpstr>
      <vt:lpstr>6 - 8 Significant Acting Polici</vt:lpstr>
      <vt:lpstr>N1</vt:lpstr>
      <vt:lpstr>1a</vt:lpstr>
      <vt:lpstr>N2</vt:lpstr>
      <vt:lpstr>N2a</vt:lpstr>
      <vt:lpstr>N3</vt:lpstr>
      <vt:lpstr>Note 12</vt:lpstr>
      <vt:lpstr>Note12a</vt:lpstr>
      <vt:lpstr>Note13</vt:lpstr>
      <vt:lpstr>Note14</vt:lpstr>
      <vt:lpstr>N4</vt:lpstr>
      <vt:lpstr>N5</vt:lpstr>
      <vt:lpstr>N6</vt:lpstr>
      <vt:lpstr>Note17</vt:lpstr>
      <vt:lpstr>N7</vt:lpstr>
      <vt:lpstr>N8</vt:lpstr>
      <vt:lpstr>N9</vt:lpstr>
      <vt:lpstr>10a</vt:lpstr>
      <vt:lpstr>Note20</vt:lpstr>
      <vt:lpstr>Note20 (b)</vt:lpstr>
      <vt:lpstr>Note 21</vt:lpstr>
      <vt:lpstr>Note22</vt:lpstr>
      <vt:lpstr>11a</vt:lpstr>
      <vt:lpstr>N19 (3)</vt:lpstr>
      <vt:lpstr>Sheet2</vt:lpstr>
      <vt:lpstr>Note 24</vt:lpstr>
      <vt:lpstr>Note 25</vt:lpstr>
      <vt:lpstr>12</vt:lpstr>
      <vt:lpstr>N13</vt:lpstr>
      <vt:lpstr>N14a</vt:lpstr>
      <vt:lpstr>Sheet3</vt:lpstr>
      <vt:lpstr>Sheet7</vt:lpstr>
      <vt:lpstr>Sheet6</vt:lpstr>
      <vt:lpstr>Sheet4</vt:lpstr>
      <vt:lpstr>Sheet5</vt:lpstr>
      <vt:lpstr>Sheet8</vt:lpstr>
      <vt:lpstr>Note 25 b</vt:lpstr>
      <vt:lpstr>Note 25c</vt:lpstr>
      <vt:lpstr>Note 26</vt:lpstr>
      <vt:lpstr>Note 27</vt:lpstr>
      <vt:lpstr>Note 28</vt:lpstr>
      <vt:lpstr>Note 28a</vt:lpstr>
      <vt:lpstr>Note 28 b</vt:lpstr>
      <vt:lpstr>Note 25a (2)</vt:lpstr>
      <vt:lpstr>'1- 5 Gen Inf about Reporting En'!Print_Area</vt:lpstr>
      <vt:lpstr>'10a'!Print_Area</vt:lpstr>
      <vt:lpstr>'11a'!Print_Area</vt:lpstr>
      <vt:lpstr>'12'!Print_Area</vt:lpstr>
      <vt:lpstr>'1a'!Print_Area</vt:lpstr>
      <vt:lpstr>'6 - 8 Significant Acting Polici'!Print_Area</vt:lpstr>
      <vt:lpstr>'N1'!Print_Area</vt:lpstr>
      <vt:lpstr>'N13'!Print_Area</vt:lpstr>
      <vt:lpstr>N14a!Print_Area</vt:lpstr>
      <vt:lpstr>'N19 (3)'!Print_Area</vt:lpstr>
      <vt:lpstr>'N2'!Print_Area</vt:lpstr>
      <vt:lpstr>N2a!Print_Area</vt:lpstr>
      <vt:lpstr>'N3'!Print_Area</vt:lpstr>
      <vt:lpstr>'N4'!Print_Area</vt:lpstr>
      <vt:lpstr>'N7'!Print_Area</vt:lpstr>
      <vt:lpstr>'N8'!Print_Area</vt:lpstr>
      <vt:lpstr>'N9'!Print_Area</vt:lpstr>
      <vt:lpstr>'Note 21'!Print_Area</vt:lpstr>
      <vt:lpstr>'Note 24'!Print_Area</vt:lpstr>
      <vt:lpstr>'Note 25'!Print_Area</vt:lpstr>
      <vt:lpstr>'Note 25 b'!Print_Area</vt:lpstr>
      <vt:lpstr>'Note 25a (2)'!Print_Area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Note22!Print_Area</vt:lpstr>
      <vt:lpstr>'Rec o cf'!Print_Area</vt:lpstr>
      <vt:lpstr>'S of C of B&amp;A'!Print_Area</vt:lpstr>
      <vt:lpstr>SoCAEq!Print_Area</vt:lpstr>
      <vt:lpstr>SofCf!Print_Area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2022-08-31T12:52:01Z</dcterms:modified>
</cp:coreProperties>
</file>