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ED714D6E-A236-4840-965F-7BEBA3AE8996}" xr6:coauthVersionLast="47" xr6:coauthVersionMax="47" xr10:uidLastSave="{00000000-0000-0000-0000-000000000000}"/>
  <bookViews>
    <workbookView xWindow="-120" yWindow="-120" windowWidth="20730" windowHeight="11160" tabRatio="928" firstSheet="1" activeTab="1" xr2:uid="{00000000-000D-0000-FFFF-FFFF00000000}"/>
  </bookViews>
  <sheets>
    <sheet name="Stat of Fin Performance 1" sheetId="69" state="hidden" r:id="rId1"/>
    <sheet name="Sheet6" sheetId="129" r:id="rId2"/>
    <sheet name="Sheet1" sheetId="125" r:id="rId3"/>
    <sheet name="SFPE" sheetId="68" r:id="rId4"/>
    <sheet name="SFPO" sheetId="51" r:id="rId5"/>
    <sheet name="SNAE" sheetId="53" r:id="rId6"/>
    <sheet name="SOC" sheetId="75" r:id="rId7"/>
    <sheet name="SCBA" sheetId="101" r:id="rId8"/>
    <sheet name="ROC"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4" sheetId="110" r:id="rId17"/>
    <sheet name="Note12a" sheetId="47" state="hidden" r:id="rId18"/>
    <sheet name="Note13" sheetId="44" state="hidden" r:id="rId19"/>
    <sheet name="Note14" sheetId="92" state="hidden" r:id="rId20"/>
    <sheet name="5" sheetId="41" r:id="rId21"/>
    <sheet name="6" sheetId="40" r:id="rId22"/>
    <sheet name="Note17" sheetId="39" state="hidden" r:id="rId23"/>
    <sheet name="7" sheetId="114" r:id="rId24"/>
    <sheet name="8" sheetId="21" r:id="rId25"/>
    <sheet name="9" sheetId="32" r:id="rId26"/>
    <sheet name="10" sheetId="97" r:id="rId27"/>
    <sheet name="Note20" sheetId="29" state="hidden" r:id="rId28"/>
    <sheet name="11" sheetId="118" state="hidden" r:id="rId29"/>
    <sheet name="Note20 (C)" sheetId="120" state="hidden" r:id="rId30"/>
    <sheet name="Note 21" sheetId="25" state="hidden" r:id="rId31"/>
    <sheet name="Note22" sheetId="100" state="hidden" r:id="rId32"/>
    <sheet name="Sheet2" sheetId="113" state="hidden" r:id="rId33"/>
    <sheet name="Note 24" sheetId="19" state="hidden" r:id="rId34"/>
    <sheet name="12" sheetId="17" r:id="rId35"/>
    <sheet name="12a" sheetId="115" r:id="rId36"/>
    <sheet name="12b" sheetId="116" r:id="rId37"/>
    <sheet name="Note 25c" sheetId="117" state="hidden" r:id="rId38"/>
    <sheet name="Note 26" sheetId="16" state="hidden" r:id="rId39"/>
    <sheet name="Note 28" sheetId="10" state="hidden" r:id="rId40"/>
    <sheet name="Note 27" sheetId="15" state="hidden" r:id="rId41"/>
    <sheet name="Note 28a" sheetId="89" state="hidden" r:id="rId42"/>
    <sheet name="Note 28 b" sheetId="90" state="hidden" r:id="rId43"/>
    <sheet name="12b (2)" sheetId="123" state="hidden" r:id="rId44"/>
    <sheet name="12b (3)" sheetId="124" state="hidden" r:id="rId45"/>
    <sheet name="13a" sheetId="122" r:id="rId46"/>
    <sheet name="13" sheetId="91" r:id="rId47"/>
    <sheet name="14" sheetId="121" r:id="rId48"/>
    <sheet name="Sheet3" sheetId="126" r:id="rId49"/>
    <sheet name="Sheet4" sheetId="127" r:id="rId50"/>
    <sheet name="Sheet5" sheetId="128" r:id="rId51"/>
  </sheets>
  <definedNames>
    <definedName name="_xlnm.Print_Area" localSheetId="11">'1'!$A$1:$F$20</definedName>
    <definedName name="_xlnm.Print_Area" localSheetId="9">'1- 5 Gen Inf about Reporting En'!$A$1:$C$53</definedName>
    <definedName name="_xlnm.Print_Area" localSheetId="26">'10'!$A$1:$D$13</definedName>
    <definedName name="_xlnm.Print_Area" localSheetId="28">'11'!$A$1:$D$8</definedName>
    <definedName name="_xlnm.Print_Area" localSheetId="34">'12'!$A$1:$D$12</definedName>
    <definedName name="_xlnm.Print_Area" localSheetId="35">'12a'!$A$1:$D$11</definedName>
    <definedName name="_xlnm.Print_Area" localSheetId="36">'12b'!$A$1:$D$9</definedName>
    <definedName name="_xlnm.Print_Area" localSheetId="43">'12b (2)'!$A$1:$D$16</definedName>
    <definedName name="_xlnm.Print_Area" localSheetId="44">'12b (3)'!$A$1:$D$16</definedName>
    <definedName name="_xlnm.Print_Area" localSheetId="46">'13'!$A$1:$D$14</definedName>
    <definedName name="_xlnm.Print_Area" localSheetId="45">'13a'!$A$1:$D$16</definedName>
    <definedName name="_xlnm.Print_Area" localSheetId="47">'14'!$A$1:$E$7</definedName>
    <definedName name="_xlnm.Print_Area" localSheetId="12">'1a'!$A$1:$I$19</definedName>
    <definedName name="_xlnm.Print_Area" localSheetId="13">'2'!$A$1:$F$12</definedName>
    <definedName name="_xlnm.Print_Area" localSheetId="14">'2a'!$A$1:$D$19</definedName>
    <definedName name="_xlnm.Print_Area" localSheetId="15">'3'!$A$1:$F$10</definedName>
    <definedName name="_xlnm.Print_Area" localSheetId="10">'6 - 8 Significant Acting Polici'!$A$1:$C$171</definedName>
    <definedName name="_xlnm.Print_Area" localSheetId="23">'7'!$A$1:$F$36</definedName>
    <definedName name="_xlnm.Print_Area" localSheetId="24">'8'!$A$1:$K$35</definedName>
    <definedName name="_xlnm.Print_Area" localSheetId="25">'9'!$A$1:$E$13</definedName>
    <definedName name="_xlnm.Print_Area" localSheetId="30">'Note 21'!$A$1:$D$11</definedName>
    <definedName name="_xlnm.Print_Area" localSheetId="33">'Note 24'!$A$1:$D$10</definedName>
    <definedName name="_xlnm.Print_Area" localSheetId="37">'Note 25c'!$A$1:$D$12</definedName>
    <definedName name="_xlnm.Print_Area" localSheetId="38">'Note 26'!$A$1:$D$12</definedName>
    <definedName name="_xlnm.Print_Area" localSheetId="40">'Note 27'!$A$1:$D$13</definedName>
    <definedName name="_xlnm.Print_Area" localSheetId="39">'Note 28'!$A$1:$D$12</definedName>
    <definedName name="_xlnm.Print_Area" localSheetId="42">'Note 28 b'!$A$1:$G$23</definedName>
    <definedName name="_xlnm.Print_Area" localSheetId="41">'Note 28a'!$A$1:$F$14</definedName>
    <definedName name="_xlnm.Print_Area" localSheetId="22">Note17!$A$1:$F$440</definedName>
    <definedName name="_xlnm.Print_Area" localSheetId="27">Note20!$A$1:$K$11</definedName>
    <definedName name="_xlnm.Print_Area" localSheetId="29">'Note20 (C)'!$A$1:$F$22</definedName>
    <definedName name="_xlnm.Print_Area" localSheetId="31">Note22!$A$1:$G$21</definedName>
    <definedName name="_xlnm.Print_Area" localSheetId="8">ROC!$A$1:$C$24</definedName>
    <definedName name="_xlnm.Print_Area" localSheetId="7">SCBA!$A$1:$H$46</definedName>
    <definedName name="_xlnm.Print_Area" localSheetId="4">SFPO!$A$1:$F$47</definedName>
    <definedName name="_xlnm.Print_Area" localSheetId="5">SNAE!$A$1:$D$23</definedName>
    <definedName name="_xlnm.Print_Area" localSheetId="6">SOC!$A$1:$D$52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22" l="1"/>
  <c r="C5" i="75" l="1"/>
  <c r="A2" i="121"/>
  <c r="G12" i="40"/>
  <c r="H12" i="40"/>
  <c r="D17" i="41"/>
  <c r="E17" i="41"/>
  <c r="F17" i="41"/>
  <c r="G17" i="41"/>
  <c r="H17" i="41"/>
  <c r="C17" i="41"/>
  <c r="A1" i="110"/>
  <c r="A2" i="110"/>
  <c r="E25" i="68" l="1"/>
  <c r="F25" i="68"/>
  <c r="D8" i="118" l="1"/>
  <c r="C8" i="118"/>
  <c r="D39" i="75" l="1"/>
  <c r="C10" i="53" l="1"/>
  <c r="D10" i="53"/>
  <c r="B10" i="53"/>
  <c r="E21" i="68"/>
  <c r="E20" i="68"/>
  <c r="F21" i="68"/>
  <c r="A32" i="68"/>
  <c r="A21" i="53" s="1"/>
  <c r="A50" i="75" s="1"/>
  <c r="A44" i="101" s="1"/>
  <c r="A33" i="68"/>
  <c r="A22" i="53" l="1"/>
  <c r="A51" i="75" s="1"/>
  <c r="A45" i="101" s="1"/>
  <c r="A31" i="68"/>
  <c r="A20" i="53" s="1"/>
  <c r="A49" i="75" s="1"/>
  <c r="A43" i="101" s="1"/>
  <c r="D12" i="40" l="1"/>
  <c r="D12" i="41"/>
  <c r="E12" i="41"/>
  <c r="D19" i="41" l="1"/>
  <c r="E19" i="41"/>
  <c r="E12" i="40"/>
  <c r="C12" i="40" l="1"/>
  <c r="F5" i="68" l="1"/>
  <c r="D5" i="75" s="1"/>
  <c r="E5" i="68"/>
  <c r="C5" i="107" l="1"/>
  <c r="G5" i="101" s="1"/>
  <c r="F6" i="49"/>
  <c r="D6" i="103" s="1"/>
  <c r="F6" i="48" s="1"/>
  <c r="F8" i="104"/>
  <c r="E20" i="120"/>
  <c r="F20" i="120"/>
  <c r="D6" i="17" l="1"/>
  <c r="D6" i="124"/>
  <c r="D6" i="123"/>
  <c r="F6" i="32"/>
  <c r="D6" i="97"/>
  <c r="F6" i="114"/>
  <c r="C6" i="49"/>
  <c r="C6" i="103" s="1"/>
  <c r="C6" i="48" s="1"/>
  <c r="B6" i="110" s="1"/>
  <c r="C7" i="104"/>
  <c r="D6" i="116"/>
  <c r="D6" i="122"/>
  <c r="D5" i="118"/>
  <c r="D6" i="115"/>
  <c r="F6" i="44" l="1"/>
  <c r="F6" i="92" s="1"/>
  <c r="C6" i="44"/>
  <c r="C6" i="92" s="1"/>
  <c r="D32" i="75" l="1"/>
  <c r="D11" i="91"/>
  <c r="C10" i="117"/>
  <c r="D10" i="117"/>
  <c r="E14" i="51"/>
  <c r="F11" i="51"/>
  <c r="E11" i="32"/>
  <c r="F11" i="32" s="1"/>
  <c r="E10" i="32"/>
  <c r="F10" i="32" s="1"/>
  <c r="E9" i="32"/>
  <c r="F9" i="32" s="1"/>
  <c r="C12" i="32"/>
  <c r="E14" i="90"/>
  <c r="D11" i="16"/>
  <c r="C11" i="16"/>
  <c r="K22" i="21"/>
  <c r="K21" i="21"/>
  <c r="F10" i="100"/>
  <c r="E10" i="100"/>
  <c r="C10" i="100"/>
  <c r="F12" i="32" l="1"/>
  <c r="E9" i="117"/>
  <c r="A2" i="51" l="1"/>
  <c r="A2" i="53" s="1"/>
  <c r="A2" i="75" s="1"/>
  <c r="A2" i="107" s="1"/>
  <c r="A2" i="101" s="1"/>
  <c r="A2" i="111" s="1"/>
  <c r="A2" i="112" s="1"/>
  <c r="A2" i="104" s="1"/>
  <c r="A2" i="50" s="1"/>
  <c r="A2" i="49" s="1"/>
  <c r="A2" i="103" s="1"/>
  <c r="A2" i="48" s="1"/>
  <c r="A2" i="47" s="1"/>
  <c r="A2" i="44" s="1"/>
  <c r="A2" i="92" s="1"/>
  <c r="A2" i="41" s="1"/>
  <c r="A2" i="40" s="1"/>
  <c r="H6" i="41"/>
  <c r="C6" i="41"/>
  <c r="C6" i="40" s="1"/>
  <c r="E10" i="44"/>
  <c r="E9" i="44"/>
  <c r="E8" i="44"/>
  <c r="A2" i="39" l="1"/>
  <c r="A2" i="32" s="1"/>
  <c r="A2" i="97" s="1"/>
  <c r="A2" i="29" s="1"/>
  <c r="C6" i="114"/>
  <c r="D6" i="121"/>
  <c r="F6" i="39"/>
  <c r="D6" i="25" s="1"/>
  <c r="C6" i="39"/>
  <c r="C6" i="32" s="1"/>
  <c r="C6" i="97" s="1"/>
  <c r="A2" i="114"/>
  <c r="F10" i="92"/>
  <c r="E10" i="92"/>
  <c r="D10" i="92"/>
  <c r="C10" i="92"/>
  <c r="F13" i="68"/>
  <c r="F5" i="120" l="1"/>
  <c r="A2" i="120"/>
  <c r="A2" i="118"/>
  <c r="A2" i="25"/>
  <c r="A2" i="100" s="1"/>
  <c r="F23" i="68"/>
  <c r="C6" i="25"/>
  <c r="E5" i="120" s="1"/>
  <c r="D6" i="19"/>
  <c r="A2" i="19" l="1"/>
  <c r="C6" i="19"/>
  <c r="C5" i="118"/>
  <c r="D6" i="117"/>
  <c r="D6" i="16"/>
  <c r="D6" i="15" s="1"/>
  <c r="D6" i="10" s="1"/>
  <c r="F6" i="89" s="1"/>
  <c r="A1" i="75"/>
  <c r="A1" i="107" s="1"/>
  <c r="A1" i="101" s="1"/>
  <c r="A1" i="111" s="1"/>
  <c r="A1" i="112" s="1"/>
  <c r="A1" i="104" s="1"/>
  <c r="A1" i="50" s="1"/>
  <c r="A1" i="49" s="1"/>
  <c r="A1" i="103" s="1"/>
  <c r="A1" i="48" s="1"/>
  <c r="A1" i="47" s="1"/>
  <c r="A1" i="44" s="1"/>
  <c r="A1" i="92" s="1"/>
  <c r="A1" i="41" s="1"/>
  <c r="A1" i="40" s="1"/>
  <c r="A1" i="51"/>
  <c r="A1" i="53" s="1"/>
  <c r="A2" i="124" l="1"/>
  <c r="A2" i="123"/>
  <c r="C6" i="124"/>
  <c r="C6" i="123"/>
  <c r="C6" i="116"/>
  <c r="C6" i="115"/>
  <c r="A2" i="115"/>
  <c r="A2" i="122"/>
  <c r="C6" i="117"/>
  <c r="C6" i="17"/>
  <c r="C6" i="16" s="1"/>
  <c r="C6" i="15" s="1"/>
  <c r="C6" i="10" s="1"/>
  <c r="C6" i="89" s="1"/>
  <c r="A2" i="17"/>
  <c r="A2" i="16" s="1"/>
  <c r="A2" i="15" s="1"/>
  <c r="A2" i="10" s="1"/>
  <c r="A2" i="89" s="1"/>
  <c r="A2" i="90" s="1"/>
  <c r="A2" i="91" s="1"/>
  <c r="A2" i="116"/>
  <c r="A2" i="117"/>
  <c r="A1" i="39"/>
  <c r="A1" i="32" s="1"/>
  <c r="A1" i="97" s="1"/>
  <c r="A1" i="29" s="1"/>
  <c r="A1" i="114"/>
  <c r="D14" i="75"/>
  <c r="C14" i="51"/>
  <c r="C434" i="39"/>
  <c r="C59" i="39"/>
  <c r="C118" i="39"/>
  <c r="C177" i="39"/>
  <c r="C236" i="39"/>
  <c r="C295" i="39"/>
  <c r="C352" i="39"/>
  <c r="C411" i="39"/>
  <c r="C436" i="39" l="1"/>
  <c r="A1" i="120"/>
  <c r="A1" i="118"/>
  <c r="A1" i="25"/>
  <c r="A1" i="100" s="1"/>
  <c r="C439" i="39"/>
  <c r="A1" i="19" l="1"/>
  <c r="A1" i="124" l="1"/>
  <c r="A1" i="123"/>
  <c r="A1" i="115"/>
  <c r="A1" i="122"/>
  <c r="A1" i="17"/>
  <c r="A1" i="16" s="1"/>
  <c r="A1" i="15" s="1"/>
  <c r="A1" i="10" s="1"/>
  <c r="A1" i="89" s="1"/>
  <c r="A1" i="90" s="1"/>
  <c r="A1" i="121" s="1"/>
  <c r="A1" i="117"/>
  <c r="A1" i="116"/>
  <c r="A1" i="91" l="1"/>
  <c r="K20" i="21"/>
  <c r="E21" i="113"/>
  <c r="C21" i="113"/>
  <c r="B21" i="113"/>
  <c r="D12" i="113"/>
  <c r="E9" i="113"/>
  <c r="E12" i="113" s="1"/>
  <c r="D9" i="113"/>
  <c r="D17" i="113" s="1"/>
  <c r="D21" i="113" s="1"/>
  <c r="C9" i="113"/>
  <c r="C12" i="113" s="1"/>
  <c r="B9" i="113"/>
  <c r="F8" i="113"/>
  <c r="F7" i="113"/>
  <c r="F6" i="113"/>
  <c r="F5" i="113"/>
  <c r="F4" i="113"/>
  <c r="F3" i="113"/>
  <c r="F9" i="113" l="1"/>
  <c r="G10" i="113" s="1"/>
  <c r="C32" i="75"/>
  <c r="C20" i="107"/>
  <c r="G315" i="39" l="1"/>
  <c r="F10" i="49" l="1"/>
  <c r="D10" i="49"/>
  <c r="E10" i="49" l="1"/>
  <c r="C10" i="49"/>
  <c r="D9" i="19" l="1"/>
  <c r="E17" i="51" s="1"/>
  <c r="F18" i="51" s="1"/>
  <c r="J9" i="29" l="1"/>
  <c r="I9" i="29"/>
  <c r="K7" i="29"/>
  <c r="K6" i="29"/>
  <c r="C17" i="100"/>
  <c r="C19" i="100" s="1"/>
  <c r="F15" i="100"/>
  <c r="G15" i="100" s="1"/>
  <c r="A15" i="100"/>
  <c r="F14" i="100"/>
  <c r="G14" i="100" s="1"/>
  <c r="A14" i="100"/>
  <c r="F13" i="100"/>
  <c r="G8" i="100"/>
  <c r="K9" i="29" l="1"/>
  <c r="G17" i="100"/>
  <c r="G19" i="100" s="1"/>
  <c r="F17" i="100"/>
  <c r="F19" i="100" s="1"/>
  <c r="C15" i="51" s="1"/>
  <c r="D11" i="51" l="1"/>
  <c r="C9" i="107"/>
  <c r="D12" i="89" l="1"/>
  <c r="E9" i="89"/>
  <c r="E10" i="89"/>
  <c r="E8" i="89"/>
  <c r="E12" i="89" l="1"/>
  <c r="C7" i="10" s="1"/>
  <c r="F26" i="68" l="1"/>
  <c r="F27" i="68" s="1"/>
  <c r="E12" i="32"/>
  <c r="D12" i="32"/>
  <c r="G10" i="90"/>
  <c r="G14" i="90"/>
  <c r="G7" i="90"/>
  <c r="C18" i="90"/>
  <c r="D18" i="90"/>
  <c r="A8" i="90"/>
  <c r="A9" i="90" s="1"/>
  <c r="A10" i="90" s="1"/>
  <c r="A11" i="90" s="1"/>
  <c r="A12" i="90" s="1"/>
  <c r="A13" i="90" s="1"/>
  <c r="A14" i="90" s="1"/>
  <c r="A15" i="90" s="1"/>
  <c r="A16" i="90" s="1"/>
  <c r="F12" i="89"/>
  <c r="D7" i="10" s="1"/>
  <c r="D10" i="10" s="1"/>
  <c r="C12" i="89"/>
  <c r="E16" i="90"/>
  <c r="G16" i="90" s="1"/>
  <c r="E15" i="90"/>
  <c r="G15" i="90" s="1"/>
  <c r="E13" i="90"/>
  <c r="G13" i="90" s="1"/>
  <c r="E12" i="90"/>
  <c r="G12" i="90" s="1"/>
  <c r="E11" i="90"/>
  <c r="G11" i="90" s="1"/>
  <c r="E9" i="90"/>
  <c r="G9" i="90" s="1"/>
  <c r="E8" i="90"/>
  <c r="G8" i="90" s="1"/>
  <c r="E7" i="90"/>
  <c r="C10" i="15"/>
  <c r="D10" i="15"/>
  <c r="F27" i="51" s="1"/>
  <c r="E30" i="51" l="1"/>
  <c r="F31" i="51" s="1"/>
  <c r="G18" i="90"/>
  <c r="G21" i="90" s="1"/>
  <c r="C8" i="10" s="1"/>
  <c r="C10" i="10" s="1"/>
  <c r="E18" i="90"/>
  <c r="D31" i="51"/>
  <c r="H12" i="41"/>
  <c r="G12" i="41"/>
  <c r="F12" i="41"/>
  <c r="F19" i="41" s="1"/>
  <c r="C12" i="41"/>
  <c r="F12" i="44"/>
  <c r="E12" i="44"/>
  <c r="D12" i="44"/>
  <c r="C12" i="44"/>
  <c r="D13" i="91" l="1"/>
  <c r="H19" i="41"/>
  <c r="C19" i="41"/>
  <c r="E10" i="10"/>
  <c r="G19" i="41"/>
  <c r="C12" i="75"/>
  <c r="E11" i="68"/>
  <c r="A9" i="44"/>
  <c r="A10" i="44" s="1"/>
  <c r="C15" i="107" l="1"/>
  <c r="C14" i="75" l="1"/>
  <c r="E13" i="68"/>
  <c r="E22" i="69"/>
  <c r="E29" i="69"/>
  <c r="E31" i="69"/>
  <c r="E11" i="69"/>
  <c r="E24" i="69"/>
  <c r="E9" i="69"/>
  <c r="E8" i="69"/>
  <c r="E10" i="69"/>
  <c r="E12" i="69"/>
  <c r="E30" i="69"/>
  <c r="E23" i="69"/>
  <c r="E19" i="69" l="1"/>
  <c r="E25" i="69"/>
  <c r="E27" i="69" l="1"/>
  <c r="D18" i="51" l="1"/>
  <c r="D20" i="51" s="1"/>
  <c r="C16" i="107"/>
  <c r="C39" i="75"/>
  <c r="E10" i="117" l="1"/>
  <c r="E11" i="117" s="1"/>
  <c r="D27" i="51"/>
  <c r="E23" i="68" l="1"/>
  <c r="E26" i="68" s="1"/>
  <c r="E27" i="68" s="1"/>
  <c r="C6" i="107" s="1"/>
  <c r="C10" i="107" s="1"/>
  <c r="F12" i="40" l="1"/>
</calcChain>
</file>

<file path=xl/sharedStrings.xml><?xml version="1.0" encoding="utf-8"?>
<sst xmlns="http://schemas.openxmlformats.org/spreadsheetml/2006/main" count="1711" uniqueCount="1272">
  <si>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</si>
  <si>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</si>
  <si>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</si>
  <si>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</si>
  <si>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</si>
  <si>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</si>
  <si>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</si>
  <si>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</si>
  <si>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</si>
  <si>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</si>
  <si>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</si>
  <si>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</si>
  <si>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</si>
  <si>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</si>
  <si>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</si>
  <si>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</si>
  <si>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</si>
  <si>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</si>
  <si>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</si>
  <si>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</si>
  <si>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</si>
  <si>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</si>
  <si>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</si>
  <si>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</si>
  <si>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</si>
  <si>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</si>
  <si>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</si>
  <si>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</si>
  <si>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</si>
  <si>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</si>
  <si>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</si>
  <si>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</si>
  <si>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</si>
  <si>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</si>
  <si>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</si>
  <si>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</si>
  <si>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</si>
  <si>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</si>
  <si>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</si>
  <si>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</si>
  <si>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</si>
  <si>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</si>
  <si>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</si>
  <si>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</si>
  <si>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</si>
  <si>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</si>
  <si>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</si>
  <si>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</si>
  <si>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</si>
  <si>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</si>
  <si>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</si>
  <si>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</si>
  <si>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</si>
  <si>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</si>
  <si>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</si>
  <si>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</si>
  <si>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</si>
  <si>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</si>
  <si>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</si>
  <si>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</si>
  <si>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</si>
  <si>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</si>
  <si>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</si>
  <si>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</si>
  <si>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</si>
  <si>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</si>
  <si>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</si>
  <si>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</si>
  <si>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</si>
  <si>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</si>
  <si>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</si>
  <si>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</si>
  <si>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</si>
  <si>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</si>
  <si>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</si>
  <si>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</si>
  <si>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</si>
  <si>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</si>
  <si>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</si>
  <si>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</si>
  <si>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</si>
  <si>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</si>
  <si>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</si>
  <si>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</si>
  <si>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</si>
  <si>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</si>
  <si>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</si>
  <si>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</si>
  <si>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</si>
  <si>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</si>
  <si>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</si>
  <si>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</si>
  <si>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</si>
  <si>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</si>
  <si>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</si>
  <si>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</si>
  <si>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</si>
  <si>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</si>
  <si>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</si>
  <si>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</si>
  <si>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</si>
  <si>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</si>
  <si>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</si>
  <si>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</si>
  <si>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</si>
  <si>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</si>
  <si>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</si>
  <si>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</si>
  <si>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</si>
  <si>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</si>
  <si>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</si>
  <si>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</si>
  <si>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</si>
  <si>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</si>
  <si>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</si>
  <si>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</si>
  <si>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</si>
  <si>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</si>
  <si>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</si>
  <si>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</si>
  <si>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</si>
  <si>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</si>
  <si>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</si>
  <si>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</si>
  <si>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</si>
  <si>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</si>
  <si>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</si>
  <si>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</si>
  <si>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</si>
  <si>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</si>
  <si>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</si>
  <si>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</si>
  <si>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</si>
  <si>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</si>
  <si>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</si>
  <si>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</si>
  <si>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</si>
  <si>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</si>
  <si>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</si>
  <si>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</si>
  <si>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</si>
  <si>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</si>
  <si>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</si>
  <si>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</si>
  <si>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</si>
  <si>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</si>
  <si>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</si>
  <si>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</si>
  <si>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</si>
  <si>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</si>
  <si>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</si>
  <si>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</si>
  <si>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</si>
  <si>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</si>
  <si>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</si>
  <si>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</si>
  <si>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</si>
  <si>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</si>
  <si>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</si>
  <si>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</si>
  <si>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</si>
  <si>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</si>
  <si>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</si>
  <si>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</si>
  <si>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</si>
  <si>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</si>
  <si>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</si>
  <si>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</si>
  <si>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</si>
  <si>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</si>
  <si>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</si>
  <si>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</si>
  <si>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</si>
  <si>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</si>
  <si>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</si>
  <si>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</si>
  <si>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</si>
  <si>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</si>
  <si>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</si>
  <si>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</si>
  <si>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</si>
  <si>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</si>
  <si>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</si>
  <si>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</si>
  <si>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</si>
  <si>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</si>
  <si>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</si>
  <si>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</si>
  <si>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</si>
  <si>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</si>
  <si>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</si>
  <si>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</si>
  <si>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</si>
  <si>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</si>
  <si>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</si>
  <si>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</si>
  <si>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</si>
  <si>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</si>
  <si>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</si>
  <si>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</si>
  <si>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</si>
  <si>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</si>
  <si>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</si>
  <si>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</si>
  <si>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</si>
  <si>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</si>
  <si>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</si>
  <si>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</si>
  <si>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</si>
  <si>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</si>
  <si>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</si>
  <si>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</si>
  <si>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</si>
  <si>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</si>
  <si>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</si>
  <si>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</si>
  <si>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</si>
  <si>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</si>
  <si>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</si>
  <si>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</si>
  <si>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</si>
  <si>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</si>
  <si>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</si>
  <si>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</si>
  <si>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</si>
  <si>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</si>
  <si>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</si>
  <si>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</si>
  <si>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</si>
  <si>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</si>
  <si>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</si>
  <si>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</si>
  <si>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</si>
  <si>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</si>
  <si>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</si>
  <si>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</si>
  <si>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</si>
  <si>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</si>
  <si>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</si>
  <si>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</si>
  <si>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</si>
  <si>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</si>
  <si>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</si>
  <si>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</si>
  <si>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</si>
  <si>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</si>
  <si>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</si>
  <si>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</si>
  <si>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</si>
  <si>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</si>
  <si>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</si>
  <si>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</si>
  <si>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</si>
  <si>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</si>
  <si>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</si>
  <si>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</si>
  <si>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</si>
  <si>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</si>
  <si>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</si>
  <si>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</si>
  <si>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</si>
  <si>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</si>
  <si>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</si>
  <si>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</si>
  <si>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</si>
  <si>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</si>
  <si>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</si>
  <si>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</si>
  <si>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</si>
  <si>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</si>
  <si>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</si>
  <si>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</si>
  <si>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</si>
  <si>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</si>
  <si>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</si>
  <si>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</si>
  <si>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</si>
  <si>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</si>
  <si>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</si>
  <si>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</si>
  <si>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</si>
  <si>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</si>
  <si>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</si>
  <si>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</si>
  <si>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</si>
  <si>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</si>
  <si>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</si>
  <si>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</si>
  <si>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</si>
  <si>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</si>
  <si>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</si>
  <si>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</si>
  <si>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</si>
  <si>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</si>
  <si>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</si>
  <si>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</si>
  <si>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</si>
  <si>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</si>
  <si>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</si>
  <si>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</si>
  <si>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</si>
  <si>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</si>
  <si>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</si>
  <si>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</si>
  <si>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</si>
  <si>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</si>
  <si>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</si>
  <si>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</si>
  <si>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</si>
  <si>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</si>
  <si>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</si>
  <si>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</si>
  <si>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</si>
  <si>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</si>
  <si>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</si>
  <si>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</si>
  <si>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</si>
  <si>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</si>
  <si>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</si>
  <si>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</si>
  <si>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</si>
  <si>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</si>
  <si>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</si>
  <si>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</si>
  <si>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</si>
  <si>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</si>
  <si>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</si>
  <si>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</si>
  <si>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</si>
  <si>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</si>
  <si>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</si>
  <si>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</si>
  <si>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</si>
  <si>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</si>
  <si>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</si>
  <si>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</si>
  <si>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</si>
  <si>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</si>
  <si>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</si>
  <si>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</si>
  <si>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</si>
  <si>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</si>
  <si>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</si>
  <si>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</si>
  <si>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</si>
  <si>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</si>
  <si>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</si>
  <si>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</si>
  <si>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</si>
  <si>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</si>
  <si>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</si>
  <si>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</si>
  <si>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</si>
  <si>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</si>
  <si>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</si>
  <si>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</si>
  <si>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</si>
  <si>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</si>
  <si>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</si>
  <si>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</si>
  <si>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</si>
  <si>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</si>
  <si>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</si>
  <si>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</si>
  <si>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</si>
  <si>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</si>
  <si>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</si>
  <si>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</si>
  <si>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</si>
  <si>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</si>
  <si>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</si>
  <si>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</si>
  <si>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</si>
  <si>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</si>
  <si>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</si>
  <si>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</si>
  <si>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</si>
  <si>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</si>
  <si>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</si>
  <si>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</si>
  <si>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</si>
  <si>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</si>
  <si>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</si>
  <si>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</si>
  <si>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</si>
  <si>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</si>
  <si>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</si>
  <si>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</si>
  <si>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</si>
  <si>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</si>
  <si>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</si>
  <si>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</si>
  <si>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</si>
  <si>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</si>
  <si>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</si>
  <si>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</si>
  <si>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</si>
  <si>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</si>
  <si>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</si>
  <si>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</si>
  <si>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</si>
  <si>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</si>
  <si>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</si>
  <si>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</si>
  <si>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</si>
  <si>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</si>
  <si>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</si>
  <si>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</si>
  <si>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</si>
  <si>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</si>
  <si>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Accumulated Surpluses/(Deficits)</t>
  </si>
  <si>
    <t>Reserves</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</si>
  <si>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</si>
  <si>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</si>
  <si>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</si>
  <si>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</si>
  <si>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</si>
  <si>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</si>
  <si>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</si>
  <si>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</si>
  <si>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</si>
  <si>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</si>
  <si>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COST/REVALUATION</t>
  </si>
  <si>
    <t>Investments</t>
  </si>
  <si>
    <t>Long Term Loans</t>
  </si>
  <si>
    <t>Total Long Term Loans</t>
  </si>
  <si>
    <t>Prepayment</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</si>
  <si>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</si>
  <si>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</si>
  <si>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</si>
  <si>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</si>
  <si>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</si>
  <si>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</si>
  <si>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</si>
  <si>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</si>
  <si>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</si>
  <si>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</si>
  <si>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</si>
  <si>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</si>
  <si>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</si>
  <si>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</si>
  <si>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</si>
  <si>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</si>
  <si>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</si>
  <si>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</si>
  <si>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</si>
  <si>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</si>
  <si>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</si>
  <si>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</si>
  <si>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</si>
  <si>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</si>
  <si>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</si>
  <si>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</si>
  <si>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</si>
  <si>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</si>
  <si>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</si>
  <si>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</si>
  <si>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</si>
  <si>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</si>
  <si>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</si>
  <si>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</si>
  <si>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</si>
  <si>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</si>
  <si>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</si>
  <si>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</si>
  <si>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</si>
  <si>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</si>
  <si>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</si>
  <si>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</si>
  <si>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</si>
  <si>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</si>
  <si>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</si>
  <si>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</si>
  <si>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</si>
  <si>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</si>
  <si>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</si>
  <si>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</si>
  <si>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</si>
  <si>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</si>
  <si>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</si>
  <si>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</si>
  <si>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</si>
  <si>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</si>
  <si>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</si>
  <si>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</si>
  <si>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</si>
  <si>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</si>
  <si>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</si>
  <si>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</si>
  <si>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</si>
  <si>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</si>
  <si>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</si>
  <si>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</si>
  <si>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</si>
  <si>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</si>
  <si>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</si>
  <si>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</si>
  <si>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</si>
  <si>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</si>
  <si>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</si>
  <si>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</si>
  <si>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</si>
  <si>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</si>
  <si>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</si>
  <si>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</si>
  <si>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</si>
  <si>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</si>
  <si>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</si>
  <si>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</si>
  <si>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</si>
  <si>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</si>
  <si>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</si>
  <si>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</si>
  <si>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</si>
  <si>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</si>
  <si>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</si>
  <si>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</si>
  <si>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</si>
  <si>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</si>
  <si>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</si>
  <si>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</si>
  <si>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</si>
  <si>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</si>
  <si>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</si>
  <si>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</si>
  <si>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</si>
  <si>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</si>
  <si>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</si>
  <si>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</si>
  <si>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</si>
  <si>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</si>
  <si>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</si>
  <si>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</si>
  <si>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</si>
  <si>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</si>
  <si>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</si>
  <si>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</si>
  <si>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</si>
  <si>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</si>
  <si>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</si>
  <si>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</si>
  <si>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</si>
  <si>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</si>
  <si>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</si>
  <si>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</si>
  <si>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</si>
  <si>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</si>
  <si>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</si>
  <si>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</si>
  <si>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</si>
  <si>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</si>
  <si>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</si>
  <si>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</si>
  <si>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</si>
  <si>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</si>
  <si>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</si>
  <si>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</si>
  <si>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</si>
  <si>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</si>
  <si>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</si>
  <si>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</si>
  <si>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</si>
  <si>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</si>
  <si>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</si>
  <si>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</si>
  <si>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</si>
  <si>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</si>
  <si>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</si>
  <si>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</si>
  <si>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</si>
  <si>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</si>
  <si>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</si>
  <si>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</si>
  <si>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</si>
  <si>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</si>
  <si>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</si>
  <si>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</si>
  <si>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</si>
  <si>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</si>
  <si>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</si>
  <si>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</si>
  <si>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</si>
  <si>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</si>
  <si>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</si>
  <si>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</si>
  <si>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</si>
  <si>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</si>
  <si>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</si>
  <si>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</si>
  <si>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</si>
  <si>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</si>
  <si>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</si>
  <si>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Total SOCIAL BENEFITS</t>
  </si>
  <si>
    <t>SALARIES AND WAGES</t>
  </si>
  <si>
    <t>Total SALARIES AND WAGES</t>
  </si>
  <si>
    <t>ALLOWANCE  AND SOCIAL CONTRIBUTION</t>
  </si>
  <si>
    <t>Total 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</si>
  <si>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</si>
  <si>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</si>
  <si>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</si>
  <si>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</si>
  <si>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</si>
  <si>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</si>
  <si>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</si>
  <si>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</si>
  <si>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</si>
  <si>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</si>
  <si>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</si>
  <si>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</si>
  <si>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</si>
  <si>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</si>
  <si>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</si>
  <si>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</si>
  <si>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</si>
  <si>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</si>
  <si>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</si>
  <si>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</si>
  <si>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</si>
  <si>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</si>
  <si>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</si>
  <si>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</si>
  <si>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</si>
  <si>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</si>
  <si>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</si>
  <si>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</si>
  <si>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</si>
  <si>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</si>
  <si>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</si>
  <si>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</si>
  <si>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</si>
  <si>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</si>
  <si>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</si>
  <si>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</si>
  <si>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</si>
  <si>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</si>
  <si>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</si>
  <si>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</si>
  <si>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</si>
  <si>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</si>
  <si>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</si>
  <si>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</si>
  <si>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</si>
  <si>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</si>
  <si>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</si>
  <si>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</si>
  <si>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</si>
  <si>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</si>
  <si>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</si>
  <si>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</si>
  <si>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</si>
  <si>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</si>
  <si>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</si>
  <si>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</si>
  <si>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</si>
  <si>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</si>
  <si>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</si>
  <si>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</si>
  <si>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</si>
  <si>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</si>
  <si>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</si>
  <si>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</si>
  <si>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</si>
  <si>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</si>
  <si>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</si>
  <si>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</si>
  <si>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</si>
  <si>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</si>
  <si>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</si>
  <si>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</si>
  <si>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</si>
  <si>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</si>
  <si>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</si>
  <si>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</si>
  <si>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</si>
  <si>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</si>
  <si>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</si>
  <si>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</si>
  <si>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</si>
  <si>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</si>
  <si>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</si>
  <si>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</si>
  <si>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</si>
  <si>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</si>
  <si>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</si>
  <si>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</si>
  <si>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</si>
  <si>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Total Principal Payment for 2019</t>
  </si>
  <si>
    <t>Prior Year Adjustment</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</si>
  <si>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</si>
  <si>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</si>
  <si>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</si>
  <si>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</si>
  <si>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</si>
  <si>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</si>
  <si>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</si>
  <si>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</si>
  <si>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</si>
  <si>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</si>
  <si>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</si>
  <si>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</si>
  <si>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</si>
  <si>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</si>
  <si>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</si>
  <si>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</si>
  <si>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</si>
  <si>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</si>
  <si>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</si>
  <si>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</si>
  <si>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</si>
  <si>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</si>
  <si>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</si>
  <si>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</si>
  <si>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</si>
  <si>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</si>
  <si>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</si>
  <si>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S/N</t>
  </si>
  <si>
    <t>Financial Statements for the Year Ended 31 December 2019</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</si>
  <si>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</si>
  <si>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</si>
  <si>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</si>
  <si>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</si>
  <si>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</si>
  <si>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Bank Name</t>
  </si>
  <si>
    <t>Amount</t>
  </si>
  <si>
    <t>Notes to the Financial Statements</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</si>
  <si>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</si>
  <si>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</si>
  <si>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</si>
  <si>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</si>
  <si>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</si>
  <si>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</si>
  <si>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</si>
  <si>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</si>
  <si>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</si>
  <si>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</si>
  <si>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</si>
  <si>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</si>
  <si>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</si>
  <si>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</si>
  <si>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</si>
  <si>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</si>
  <si>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</si>
  <si>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</si>
  <si>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</si>
  <si>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</si>
  <si>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</si>
  <si>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</si>
  <si>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</si>
  <si>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CBN Budget Support Facility</t>
  </si>
  <si>
    <t>Salary Bail Out</t>
  </si>
  <si>
    <t>Recurrent Infrastructure Loan</t>
  </si>
  <si>
    <t>Closing Balance as at 31 December 2019 (US Dollars)</t>
  </si>
  <si>
    <t>Total (US Dollars)</t>
  </si>
  <si>
    <t>Exchange Rate (Naira)</t>
  </si>
  <si>
    <t>Closing Balance as at 31 December 2019 (Naira)</t>
  </si>
  <si>
    <t>Multilateral Loan Amount (Naira)</t>
  </si>
  <si>
    <t>IPSA Adjustments</t>
  </si>
  <si>
    <t>Recognition of Legacy PPE</t>
  </si>
  <si>
    <t>Prior years Adjustments</t>
  </si>
  <si>
    <t>Others</t>
  </si>
  <si>
    <t>Total Interest Earned</t>
  </si>
  <si>
    <t>Decription</t>
  </si>
  <si>
    <t>Bank Interest</t>
  </si>
  <si>
    <t>Loan to SME</t>
  </si>
  <si>
    <t>Kogi State Government of Nigeria</t>
  </si>
  <si>
    <t>Gross Loan</t>
  </si>
  <si>
    <t>Exchange Gain/(Loss)</t>
  </si>
  <si>
    <t>Proceeds from  Borrowings - Short Term Loan</t>
  </si>
  <si>
    <t>Proceeds from  Borrowings - Long Term Loan</t>
  </si>
  <si>
    <t>Additions During the year</t>
  </si>
  <si>
    <t>Disposal During the year</t>
  </si>
  <si>
    <t>Total Unremitted Deductions</t>
  </si>
  <si>
    <t>Month</t>
  </si>
  <si>
    <t>Actual</t>
  </si>
  <si>
    <t>Budget</t>
  </si>
  <si>
    <t>Variance</t>
  </si>
  <si>
    <t>Multilateral loans is the debt owed by developing countries to the World Bank and International Monetary Fund (IMF), known as the Bretton Woods Institutions (BWIs). In the last decade these institutions have become the major creditors of the developing world.</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</si>
  <si>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</si>
  <si>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</si>
  <si>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</si>
  <si>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</si>
  <si>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</si>
  <si>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</si>
  <si>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</si>
  <si>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</si>
  <si>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</si>
  <si>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</si>
  <si>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</si>
  <si>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</si>
  <si>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</si>
  <si>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</si>
  <si>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</si>
  <si>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</si>
  <si>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</si>
  <si>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</si>
  <si>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</si>
  <si>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</si>
  <si>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</si>
  <si>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</si>
  <si>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</si>
  <si>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</si>
  <si>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</si>
  <si>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</si>
  <si>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</si>
  <si>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</si>
  <si>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</si>
  <si>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</si>
  <si>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</si>
  <si>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</si>
  <si>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</si>
  <si>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</si>
  <si>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</si>
  <si>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</si>
  <si>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Balance b/f  01 January 2019</t>
  </si>
  <si>
    <t>Statement of Comparison of Budget and Actual</t>
  </si>
  <si>
    <t>Original</t>
  </si>
  <si>
    <t>Final</t>
  </si>
  <si>
    <t>Excess Crude</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</si>
  <si>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</si>
  <si>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</si>
  <si>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</si>
  <si>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</si>
  <si>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</si>
  <si>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</si>
  <si>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</si>
  <si>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</si>
  <si>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</si>
  <si>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</si>
  <si>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</si>
  <si>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</si>
  <si>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</si>
  <si>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</si>
  <si>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</si>
  <si>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</si>
  <si>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</si>
  <si>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</si>
  <si>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</si>
  <si>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</si>
  <si>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</si>
  <si>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</si>
  <si>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</si>
  <si>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</si>
  <si>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</si>
  <si>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</si>
  <si>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</si>
  <si>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</si>
  <si>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</si>
  <si>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</si>
  <si>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</si>
  <si>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</si>
  <si>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</si>
  <si>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</si>
  <si>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</si>
  <si>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</si>
  <si>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</si>
  <si>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</si>
  <si>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</si>
  <si>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</si>
  <si>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</si>
  <si>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</si>
  <si>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</si>
  <si>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</si>
  <si>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</si>
  <si>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</si>
  <si>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</si>
  <si>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</si>
  <si>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</si>
  <si>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</si>
  <si>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</si>
  <si>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</si>
  <si>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</si>
  <si>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</si>
  <si>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</si>
  <si>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</si>
  <si>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</si>
  <si>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</si>
  <si>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</si>
  <si>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</si>
  <si>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</si>
  <si>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</si>
  <si>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</si>
  <si>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</si>
  <si>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</si>
  <si>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</si>
  <si>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</si>
  <si>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</si>
  <si>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</si>
  <si>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</si>
  <si>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</si>
  <si>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</si>
  <si>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</si>
  <si>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</si>
  <si>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</si>
  <si>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</si>
  <si>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</si>
  <si>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</si>
  <si>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</si>
  <si>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</si>
  <si>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</si>
  <si>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</si>
  <si>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</si>
  <si>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</si>
  <si>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</si>
  <si>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</si>
  <si>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</si>
  <si>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</si>
  <si>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</si>
  <si>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</si>
  <si>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</si>
  <si>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</si>
  <si>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</si>
  <si>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</si>
  <si>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</si>
  <si>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</si>
  <si>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</si>
  <si>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</si>
  <si>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</si>
  <si>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</si>
  <si>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</si>
  <si>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</si>
  <si>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</si>
  <si>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</si>
  <si>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</si>
  <si>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</si>
  <si>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</si>
  <si>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</si>
  <si>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</si>
  <si>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</si>
  <si>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</si>
  <si>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</si>
  <si>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</si>
  <si>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</si>
  <si>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</si>
  <si>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</si>
  <si>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</si>
  <si>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</si>
  <si>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</si>
  <si>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</si>
  <si>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</si>
  <si>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</si>
  <si>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</si>
  <si>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</si>
  <si>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</si>
  <si>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</si>
  <si>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</si>
  <si>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</si>
  <si>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</si>
  <si>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</si>
  <si>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</si>
  <si>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</si>
  <si>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</si>
  <si>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</si>
  <si>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</si>
  <si>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</si>
  <si>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</si>
  <si>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</si>
  <si>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</si>
  <si>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</si>
  <si>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</si>
  <si>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</si>
  <si>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</si>
  <si>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</si>
  <si>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</si>
  <si>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</si>
  <si>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</si>
  <si>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</si>
  <si>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</si>
  <si>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</si>
  <si>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</si>
  <si>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</si>
  <si>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</si>
  <si>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</si>
  <si>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</si>
  <si>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</si>
  <si>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</si>
  <si>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</si>
  <si>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TOTAL CAPITAL EXPENDITURE</t>
  </si>
  <si>
    <t>TOTAL RECURRENT EXPENDITURES</t>
  </si>
  <si>
    <t>RECURRENT REVENUE</t>
  </si>
  <si>
    <t>TOTAL RECURRENT REVENUE</t>
  </si>
  <si>
    <t>Supplementary</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</si>
  <si>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</si>
  <si>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</si>
  <si>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</si>
  <si>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</si>
  <si>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</si>
  <si>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</si>
  <si>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</si>
  <si>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</si>
  <si>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</si>
  <si>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</si>
  <si>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</si>
  <si>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</si>
  <si>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</si>
  <si>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Capital Market Bonds &amp; Other Long Term Borrowing (Note 28 a)</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</si>
  <si>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</si>
  <si>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</si>
  <si>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</si>
  <si>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The balance of Salary Bail Out represent the Local Government portion of the Gross Loan obtained by both the State Government and the 21 Local Government Areas of the State. The State Government repayment is being deducted from the FAAC allocation, while deduction from the 21 LGAs is also being deducted at source by the FAAC.</t>
  </si>
  <si>
    <t xml:space="preserve"> </t>
  </si>
  <si>
    <t>NULGE</t>
  </si>
  <si>
    <t>Dauda Shaibu</t>
  </si>
  <si>
    <t>Hosting Of His Excellency</t>
  </si>
  <si>
    <t>Victor Aremu</t>
  </si>
  <si>
    <t>HOD Quarter Construction</t>
  </si>
  <si>
    <t>Laruba .M. Idache</t>
  </si>
  <si>
    <t>Imprest Advance</t>
  </si>
  <si>
    <t>David Sani</t>
  </si>
  <si>
    <t>Construction Of Oganenigu Rd</t>
  </si>
  <si>
    <t>Const. Secretariat Office</t>
  </si>
  <si>
    <t>Barr. Ailu Clement</t>
  </si>
  <si>
    <t>Blessing Olofu</t>
  </si>
  <si>
    <t>Purch. Of Window Deer’s</t>
  </si>
  <si>
    <t>Grading Of Ajita road</t>
  </si>
  <si>
    <t>Construction Of Road</t>
  </si>
  <si>
    <t>Grading Of Idi</t>
  </si>
  <si>
    <t>Solomon Odiba</t>
  </si>
  <si>
    <t>Furnishing Of Council Hall</t>
  </si>
  <si>
    <t>Eletri. of NTA Anyigba</t>
  </si>
  <si>
    <t>Grading Of Acharu – Egume Rd</t>
  </si>
  <si>
    <t>A/003</t>
  </si>
  <si>
    <t>A/020</t>
  </si>
  <si>
    <t>A/021</t>
  </si>
  <si>
    <t>A/047</t>
  </si>
  <si>
    <t>A/058</t>
  </si>
  <si>
    <t>A/070</t>
  </si>
  <si>
    <t>A/080</t>
  </si>
  <si>
    <t>A/085</t>
  </si>
  <si>
    <t>A/088</t>
  </si>
  <si>
    <t>A/113</t>
  </si>
  <si>
    <t>A/119</t>
  </si>
  <si>
    <t>A/123</t>
  </si>
  <si>
    <t>A/124</t>
  </si>
  <si>
    <t>Dekina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</si>
  <si>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Dekina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</si>
  <si>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Dekina Local Government Area  of Kogi State, in accordance with laws and/or regulations, established to provide revenue to the Government. Taxes do not include fines or other penalties imposed for breach of the law.Dekina Local Government Area  of Kogi State recognizes revenue from taxes by reference to the earning of assessable income by the taxpayers. Taxes are measured at the fair value of the consideration received or receivable to Dekina Local Government Area  of Kogi State Inland Revenue Service. The tax rates and tax laws used to compute the amount are those that are enacted or substantively enacted, at the reporting date.</t>
  </si>
  <si>
    <t>Dekina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</si>
  <si>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Dekina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</si>
  <si>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Dekina Local Government Area Kogi State and can be measured reliably.</t>
  </si>
  <si>
    <t>These represent revenue from Lottery Board and recovered funds. Revenue from Lottery Board is received from lottery and bet operators in the Local Government. This is recognized at the fair value of the consideration received or receivable.</t>
  </si>
  <si>
    <t xml:space="preserve">These are transactions in which Dekina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Dekina Local Government Area of Kogi State. </t>
  </si>
  <si>
    <t>Revenue arising from the use by others of Dekina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Dekina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</si>
  <si>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Dekina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</si>
  <si>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Dekina Local Government Area  of Kogi State right to receive payment is established.</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</si>
  <si>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Dekinal Local Government Area of Kogi State would incur to acquire the asset on the reporting date.</t>
  </si>
  <si>
    <t xml:space="preserve">Dekina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</si>
  <si>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Dekina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</si>
  <si>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Dekina Local Government Area of Kogi State has recognized financial liabilities measured at amortized cost. These include local and foreign debts and investments.</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</si>
  <si>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Dekina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</si>
  <si>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Dekina Local Government Area of Kogi State intends to dispose of it within 12 months of the end of the reporting period.Dekina Local Government Area of Kogi State has recognized some of its quoted and unquoted investments as well as managed funds as available-for-sale Investment.</t>
  </si>
  <si>
    <t>Dekina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</si>
  <si>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Dekina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</si>
  <si>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Dekina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</si>
  <si>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Dekina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</si>
  <si>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Dekina Local Government Area of Kogi State and its cost can be measured reliably. </t>
  </si>
  <si>
    <t>Finance costs attributable to amounts borrowed by Dekina Local Government Area of Kogi State to fund the acquisition of property, plant and equipment are expensed immediately as they are incurred.</t>
  </si>
  <si>
    <t>The following standard rates shall be applied to all Dekina Local Government Area of Kogi State assets:</t>
  </si>
  <si>
    <t>Public debt charges are interest and other expenses incurred by Dekina Local Government Area of Kogi State in connection with the borrowing of funds for qualifying assets. Dekina Local Government Area of Kogi State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</si>
  <si>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depreciation.Dekina Local Government Area of Kogi State assesses whether there is any indication that an asset may be impaired at each reporting date. If any such indication exists, Dekina Local Government Area of Kogi State will estimate the recoverable amount of the asset. For intangible assets, irrespective of whether there is any indication of impairment, Dekina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</si>
  <si>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Dekina Local Government Area of Kogi State will determine the recoverable amount of the cash-generating unit to which the asset belongs (the asset’s cash-generating unit).</t>
  </si>
  <si>
    <t>Items included in the financial statements of each of Dekina Local Government Area of Kogi State entities are measured using the currency of the primary economic environment in which the entity operates (‘the functional currency’). The financial statements are presented in Nigerian Naira (NGN), which is Dekina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</si>
  <si>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The preparation of Dekina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</si>
  <si>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Dekina Local Government Area of Kogi State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</si>
  <si>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Dekina Local Government Area of Kogi State makes estimates and assumptions concerning the future. The resulting accounting estimates will, by definition, seldom equal the related actual results.</t>
  </si>
  <si>
    <t xml:space="preserve">Leases of property, plant and equipment where Dekina Local Government Area of Kogi State, as lessee, has substantially all the risks and rewards of ownership are classified as finance leases. Finance leases are capitalized at the inception of the lease at the present value of the minimum lease payments. </t>
  </si>
  <si>
    <t>Book Value as at 31 December 2019</t>
  </si>
  <si>
    <t>Market Price Per Unit as at 31 December 2019</t>
  </si>
  <si>
    <t>Market Value as at 31 December 2019</t>
  </si>
  <si>
    <t>Total Salary</t>
  </si>
  <si>
    <t>Payment</t>
  </si>
  <si>
    <t>Balance Payable</t>
  </si>
  <si>
    <t>Total Pension</t>
  </si>
  <si>
    <t xml:space="preserve"> Clearing of Right of ways</t>
  </si>
  <si>
    <t>Note 25c: Short Term Loans &amp; Debts (Loan Payables)</t>
  </si>
  <si>
    <t>Payables are amounts due to other parties (either individuals or entities) arising from claims to cash or other assets as at due date and are recorded as liabilities in the Financial Statements. The items included in Payables as at 31st December 2019 are Contractual obligations, Pension and Gratuity arrears, Staff Salary arrears and Other obligations.</t>
  </si>
  <si>
    <t>Note 20c: Unretired Advances</t>
  </si>
  <si>
    <t>Loan in respect of IGR generation (NEXIA )</t>
  </si>
  <si>
    <t>Net for LGA</t>
  </si>
  <si>
    <t xml:space="preserve">These are monies coming from other Agencies for specific projects. </t>
  </si>
  <si>
    <t>Stardust Construction /NEXIA</t>
  </si>
  <si>
    <t>This represent loan obtained by the Local Government from CBN under Micro SME Development Fund.</t>
  </si>
  <si>
    <t>Investment in Stock represents the Total Value of Stocks Adavi Local Government has in Shares, Bonds  and Stocks in both Foreign and Domestic Stock Exchange Markets as at 31 December 2019</t>
  </si>
  <si>
    <t>Local Government Treasurer (LGT)</t>
  </si>
  <si>
    <r>
      <t xml:space="preserve">These Financial Statements have been prepared in accordance with the provisions of the Finance (Control and Management) Act 1958 now CAP F26 LFN 2004 as well as the National Treasury Circular TRY/A5 &amp; </t>
    </r>
    <r>
      <rPr>
        <b/>
        <sz val="10"/>
        <color theme="1"/>
        <rFont val="Berlin Sans FB"/>
        <family val="2"/>
      </rPr>
      <t>B5/2016.OAGF/CAD/26/V.III/7</t>
    </r>
    <r>
      <rPr>
        <sz val="10"/>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</si>
  <si>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0"/>
        <color theme="1"/>
        <rFont val="Berlin Sans FB"/>
        <family val="2"/>
      </rPr>
      <t>.</t>
    </r>
  </si>
  <si>
    <t>Financial Statements for the Year Ended 31 December 2021</t>
  </si>
  <si>
    <t>Year Ended 31 December 2021</t>
  </si>
  <si>
    <t>Year Ended 31 December 2020</t>
  </si>
  <si>
    <t>-</t>
  </si>
  <si>
    <t>Closing Balance 31 December 2020</t>
  </si>
  <si>
    <t>Opening Balance as at 01 January 2021</t>
  </si>
  <si>
    <t>Closing Balance as at 31 December 2021</t>
  </si>
  <si>
    <t>Reserves (Note 13)</t>
  </si>
  <si>
    <t xml:space="preserve">Total </t>
  </si>
  <si>
    <t>Actual Pension</t>
  </si>
  <si>
    <t>Note 13: Reserves</t>
  </si>
  <si>
    <t>Note 1: Government Share of FAAC (Statutory Revenue)</t>
  </si>
  <si>
    <t>Note 2: Government Share of Value Added Tax (VAT)</t>
  </si>
  <si>
    <t>Note 1a : Government Share of FAAC (Statutory Revenue)</t>
  </si>
  <si>
    <t xml:space="preserve">Note 4: Non Tax Revenue </t>
  </si>
  <si>
    <t>Note 3: Tax Revenue</t>
  </si>
  <si>
    <t>Note 2a : Government Share of Value Added Tax (VAT)</t>
  </si>
  <si>
    <t>Note 8: Schedule of Property, Plant &amp; Equipment (PPE)</t>
  </si>
  <si>
    <t>Balance b/forward 01 January 2021</t>
  </si>
  <si>
    <t>Balance as at 31 December 2021</t>
  </si>
  <si>
    <t>Balance c/forward 31 December 2021</t>
  </si>
  <si>
    <t>NOTE 9: Public Debt Charges</t>
  </si>
  <si>
    <t>Note 10: Cash &amp; Cash Equivalent (By Banks)</t>
  </si>
  <si>
    <t xml:space="preserve">Cash and Cash Equivalent </t>
  </si>
  <si>
    <t>Receivable</t>
  </si>
  <si>
    <t>Cash &amp; Cash Equivalent as at 01 January 2021</t>
  </si>
  <si>
    <t>Cash &amp; Cash Equivalent as at 31 December 2021</t>
  </si>
  <si>
    <t>NON OIL REVENUE</t>
  </si>
  <si>
    <t xml:space="preserve">TOTAL STATUTORY REVENUE </t>
  </si>
  <si>
    <t>EXCHANGE DIFFERENCE</t>
  </si>
  <si>
    <t xml:space="preserve">Salary </t>
  </si>
  <si>
    <t>F &amp; F</t>
  </si>
  <si>
    <t>OFFICE EQUIPMENT</t>
  </si>
  <si>
    <t>PLANT &amp; MACHINERY</t>
  </si>
  <si>
    <t>MEDICAL EQUIPMENT</t>
  </si>
  <si>
    <t>LAND</t>
  </si>
  <si>
    <t>₦</t>
  </si>
  <si>
    <t>ACCESS BANK PLC</t>
  </si>
  <si>
    <t>Note 10: Inventory</t>
  </si>
  <si>
    <t>INVENTORIES</t>
  </si>
  <si>
    <t>RECEIVABLES</t>
  </si>
  <si>
    <t>Salary Payables (11a)</t>
  </si>
  <si>
    <t>Other Payables (11b)</t>
  </si>
  <si>
    <t xml:space="preserve">Note 11: Short Term Loans &amp; Debts </t>
  </si>
  <si>
    <t>Short Term Borrowing</t>
  </si>
  <si>
    <t>Note 11a: Salary Payables</t>
  </si>
  <si>
    <t>Balance B/f</t>
  </si>
  <si>
    <t>Salary payable for the period</t>
  </si>
  <si>
    <t>(ii) UNPAID RENT</t>
  </si>
  <si>
    <t>Mrs. Ihiabe (Civil Defence Office Ajaka)</t>
  </si>
  <si>
    <t>Ugbatugba Clan (Land for building of Police Station Ajaka)</t>
  </si>
  <si>
    <t>Buhu Jibrin (SSS Office Ajaka)</t>
  </si>
  <si>
    <t>Etila Areh (PHC Clinic Ajaka)</t>
  </si>
  <si>
    <t>Abdullahi Hussaini (Works Dept. Ajaka</t>
  </si>
  <si>
    <t>Ebene Michael Ayeh (NYSC Lodge Ajaka)</t>
  </si>
  <si>
    <t>Augustine Idakwo (Dev. Office Ajaka)</t>
  </si>
  <si>
    <t>Augustine Idakwo (Envrionmental Office Ajaka</t>
  </si>
  <si>
    <t xml:space="preserve">TOTAL UNREMITTED HOUSE RENT </t>
  </si>
  <si>
    <t>(iii) UNPAID CONTRACTORS</t>
  </si>
  <si>
    <t>Adetik Multinational</t>
  </si>
  <si>
    <t>Stardust Construction Company</t>
  </si>
  <si>
    <t>Central Cast Enfineering Ltd</t>
  </si>
  <si>
    <t xml:space="preserve">Western Gulf </t>
  </si>
  <si>
    <t>Mohammed H.O Achenyo Attah</t>
  </si>
  <si>
    <t xml:space="preserve">M&amp;HWUN Multi-Purpose Hall </t>
  </si>
  <si>
    <t>EJADAMS</t>
  </si>
  <si>
    <t>TOTAL UNPAID CONTRACTOR</t>
  </si>
  <si>
    <t xml:space="preserve">GRAND TOTAL </t>
  </si>
  <si>
    <t>Note 12: UNREMITTED DEDUCTIONS</t>
  </si>
  <si>
    <t>PAYE</t>
  </si>
  <si>
    <t>Yagba West  Local Government of Kogi State</t>
  </si>
  <si>
    <t>AROYEHUN IFE LOVE</t>
  </si>
  <si>
    <t xml:space="preserve">Budget Augmentation/Budget Support Facility </t>
  </si>
  <si>
    <t xml:space="preserve">Exchange Difference </t>
  </si>
  <si>
    <t>Solid Minerals</t>
  </si>
  <si>
    <t>Book Value</t>
  </si>
  <si>
    <t>FGN Intervention</t>
  </si>
  <si>
    <t xml:space="preserve">Refund from Federal Government </t>
  </si>
  <si>
    <t>Non-Oil Revenue</t>
  </si>
  <si>
    <t xml:space="preserve">FOREX Equalization </t>
  </si>
  <si>
    <t>Excess Bank Charge</t>
  </si>
  <si>
    <t>CAPITAL RECEIPT</t>
  </si>
  <si>
    <t>TOTAL CAPITAL RECEIPT</t>
  </si>
  <si>
    <t>YWLGEA Staff Salary</t>
  </si>
  <si>
    <t>Impairments (Loss) on Investment</t>
  </si>
  <si>
    <t>CAPITAL EXEPENDITURE</t>
  </si>
  <si>
    <t>STATUTORY ALLOCATION</t>
  </si>
  <si>
    <t>LOCAL GOVT SHARE EXCESS CRUDE</t>
  </si>
  <si>
    <t>REFUND FROM FEDERAL AND STATE GOVT.</t>
  </si>
  <si>
    <t>GOOD VALUE</t>
  </si>
  <si>
    <t>FOREST EQUALIZATION</t>
  </si>
  <si>
    <t>SOLID MINERAL (EXCESS REVENUE)</t>
  </si>
  <si>
    <t>FCH INTERVENTION</t>
  </si>
  <si>
    <t>EXCESS BANK CHARGES</t>
  </si>
  <si>
    <t>JAAC SPECIAL ALLOCATION</t>
  </si>
  <si>
    <t>SOLID MINERAL
 (EXCESS REVENUE)</t>
  </si>
  <si>
    <t>STATUTORY 
ALLOCATION</t>
  </si>
  <si>
    <t>DEVELOPMENT TAX</t>
  </si>
  <si>
    <t>TENEMENT RATES</t>
  </si>
  <si>
    <t>TRADE PERMIT</t>
  </si>
  <si>
    <t>MNAMING OF STREET REGISTRATION FEES</t>
  </si>
  <si>
    <t>FELLING OF TREES FEES</t>
  </si>
  <si>
    <t>COOL ROOM</t>
  </si>
  <si>
    <t>ASSOCIATION FEES</t>
  </si>
  <si>
    <t>BUSINESS TRADE OPERATION FEES</t>
  </si>
  <si>
    <t>TIMBER/FOREST FEES</t>
  </si>
  <si>
    <t>DEVELOPMENT LEVY</t>
  </si>
  <si>
    <t>STATE OF ORIGIN CERTIFICATE/SALES OF I D CARD</t>
  </si>
  <si>
    <t>MARRIAGE/DIVORS FEES</t>
  </si>
  <si>
    <t>EARNING FROM PLANT &amp; EQUIPMENT HIRING</t>
  </si>
  <si>
    <t>BILL BOARD ADVERTISEMENT FEES</t>
  </si>
  <si>
    <t>RENT ON GOVERNMENT BUILDING</t>
  </si>
  <si>
    <t>RENT &amp; PREMIUM ON LAND ALLOCATION</t>
  </si>
  <si>
    <t>RENT ON PLOTS OF LAND</t>
  </si>
  <si>
    <t>REFUND</t>
  </si>
  <si>
    <t>SUNDRY ALLOWANCES</t>
  </si>
  <si>
    <t>NON REGULAR ALLOWANCES</t>
  </si>
  <si>
    <t>VARIANCE</t>
  </si>
  <si>
    <t>YEAR ENDED 31DECEMBER 2020</t>
  </si>
  <si>
    <t>ACTUAL</t>
  </si>
  <si>
    <t>DEATH BENEFIT</t>
  </si>
  <si>
    <t>NOTE 5: Salaries &amp; Wages</t>
  </si>
  <si>
    <t>NOTE 6: Social Benefits</t>
  </si>
  <si>
    <t>NOTE 7: Overhead Costs</t>
  </si>
  <si>
    <t>SUBEB( YLGEA SALARY)</t>
  </si>
  <si>
    <t>1% LOCAL GOERNMENT SERVICE COMMISSION</t>
  </si>
  <si>
    <t>1% MINISTRY OF LOCAL GOVT AND CHIEFTANCE AFFAIRS</t>
  </si>
  <si>
    <t>1%  AUDITOR GENERAL FOR L G</t>
  </si>
  <si>
    <t>5% KOGI STATE OF CONUCIL OF CHIEF</t>
  </si>
  <si>
    <t xml:space="preserve">CONFLUECE UNIVERSITY </t>
  </si>
  <si>
    <t>STATE SECURITY SERVICE</t>
  </si>
  <si>
    <t>SUB-TOTAL</t>
  </si>
  <si>
    <t>LOCAL TRAVEL &amp; TRANSPORT: TRAINING</t>
  </si>
  <si>
    <t>LOCAL TRAVEL &amp; TRANSPORT: OTHERS</t>
  </si>
  <si>
    <t>OFFICE STATIONERIES</t>
  </si>
  <si>
    <t>PRINTING OF NON SECURITY DOCUMENTS</t>
  </si>
  <si>
    <t>DRUGS/LABORATORIES/MEDICALS SUPPLIES</t>
  </si>
  <si>
    <t>TEACHING AIDS/INSTRUCTION MATERIALS</t>
  </si>
  <si>
    <t>FOOD STUFF</t>
  </si>
  <si>
    <t>MAINTAINANCE OF MOTOR VEHICLE</t>
  </si>
  <si>
    <t>OTHER MAINTENCE</t>
  </si>
  <si>
    <t>MINOR ROAD MAINTAINANCE</t>
  </si>
  <si>
    <t>SECURITY SERVICES</t>
  </si>
  <si>
    <t>SECURITY VOTE</t>
  </si>
  <si>
    <t>CLEANING &amp; FUMIGATION SERVICES</t>
  </si>
  <si>
    <t>HONOURARIUM AND STTING ALLOWANCE</t>
  </si>
  <si>
    <t>REFRESHMENT AND MEAL</t>
  </si>
  <si>
    <t>MAINTENANCE OF RESIDENTIAL QUARTERS</t>
  </si>
  <si>
    <t>NEXION, ROSSADE &amp; DSRA</t>
  </si>
  <si>
    <t>SUBSCRIPTION TO PROFFESSIONAL BODIES</t>
  </si>
  <si>
    <t>SPORTING ACTIVITY</t>
  </si>
  <si>
    <t>AGRICULTURE EQUIPMENT</t>
  </si>
  <si>
    <t>MOTOR VEHICLES</t>
  </si>
  <si>
    <t>BUILDINGS</t>
  </si>
  <si>
    <t>CASH IN TILL</t>
  </si>
  <si>
    <t>UBA BANK PLC</t>
  </si>
  <si>
    <t>FIRST BANK PLC</t>
  </si>
  <si>
    <t>pension PAYABLES</t>
  </si>
  <si>
    <t>Note 11b: Short Term Loans &amp; Debts (Loan Payables)</t>
  </si>
  <si>
    <t>LOAN-NEXIA AGBO ABEL &amp; CO</t>
  </si>
  <si>
    <t>TOTAL LOANS &amp; DEBTS (SHORT TERM)</t>
  </si>
  <si>
    <t>WITHHOLDING TAX</t>
  </si>
  <si>
    <t>VALUE ADDED TAX</t>
  </si>
  <si>
    <t>HEALTH &amp; MEDICAL UNION</t>
  </si>
  <si>
    <t>WATER RATE DUE</t>
  </si>
  <si>
    <t>PARTY DUE</t>
  </si>
  <si>
    <t>SALARY RETURNED</t>
  </si>
  <si>
    <t>STAMP DUTY</t>
  </si>
  <si>
    <t>PERSONNEL DEPARTMENT</t>
  </si>
  <si>
    <t>EDUCATION &amp; SOCIAL SERVE DEPT</t>
  </si>
  <si>
    <t>PRIMARY HEALTH CARE</t>
  </si>
  <si>
    <t>AGRIC &amp; NATURAL RES DEPT</t>
  </si>
  <si>
    <t>WORKS LAND &amp; HOUSING DEPT</t>
  </si>
  <si>
    <t>PURPOSE</t>
  </si>
  <si>
    <t>TEACHING AIDS</t>
  </si>
  <si>
    <t>PURCHASE OF MED EQUIPT</t>
  </si>
  <si>
    <t>CONSTRUCTION/PROV/FACILITIES</t>
  </si>
  <si>
    <t>PURCHASE OF AGRIC EQUPT</t>
  </si>
  <si>
    <t>CONSTRUCTION OF AGRIC FACILITIES</t>
  </si>
  <si>
    <t>REHAB/REPAIR OF ROADS</t>
  </si>
  <si>
    <t>PURCHASE OF MOTOR VEHICLE</t>
  </si>
  <si>
    <t>DEPARTMENT</t>
  </si>
  <si>
    <t>NOTE 14   CAPITAL EXPENSES</t>
  </si>
  <si>
    <t>Treasurer Yagba West Local Government</t>
  </si>
  <si>
    <t>Difference 
Between 
Budget 
&amp; Actual</t>
  </si>
  <si>
    <t>Yagba West Local Government of Kogi State</t>
  </si>
  <si>
    <t>Term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</si>
</sst>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27"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b/>
      <sz val="10"/>
      <color theme="1"/>
      <name val="Berlin Sans FB"/>
      <family val="2"/>
    </font>
    <font>
      <sz val="10"/>
      <color theme="1"/>
      <name val="Berlin Sans FB"/>
      <family val="2"/>
    </font>
    <font>
      <b/>
      <sz val="10"/>
      <color rgb="FF002060"/>
      <name val="Berlin Sans FB"/>
      <family val="2"/>
    </font>
    <font>
      <sz val="10"/>
      <color rgb="FF002060"/>
      <name val="Berlin Sans FB"/>
      <family val="2"/>
    </font>
    <font>
      <i/>
      <sz val="10"/>
      <color rgb="FF002060"/>
      <name val="Berlin Sans FB"/>
      <family val="2"/>
    </font>
    <font>
      <b/>
      <i/>
      <sz val="10"/>
      <color rgb="FF002060"/>
      <name val="Berlin Sans FB"/>
      <family val="2"/>
    </font>
    <font>
      <b/>
      <sz val="7"/>
      <color rgb="FF002060"/>
      <name val="Berlin Sans FB"/>
      <family val="2"/>
    </font>
    <font>
      <sz val="7"/>
      <color rgb="FF002060"/>
      <name val="Berlin Sans FB"/>
      <family val="2"/>
    </font>
    <font>
      <b/>
      <u val="double"/>
      <sz val="7"/>
      <color rgb="FF002060"/>
      <name val="Berlin Sans FB"/>
      <family val="2"/>
    </font>
    <font>
      <b/>
      <sz val="8"/>
      <color rgb="FF002060"/>
      <name val="Berlin Sans FB"/>
      <family val="2"/>
    </font>
    <font>
      <sz val="8"/>
      <color rgb="FF002060"/>
      <name val="Berlin Sans FB"/>
      <family val="2"/>
    </font>
    <font>
      <b/>
      <sz val="6"/>
      <color rgb="FF00206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585">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6" xfId="1" applyFont="1" applyBorder="1"/>
    <xf numFmtId="43" fontId="0" fillId="2" borderId="0" xfId="1" applyFont="1" applyFill="1"/>
    <xf numFmtId="165" fontId="0" fillId="2" borderId="16" xfId="1" applyNumberFormat="1" applyFont="1" applyFill="1" applyBorder="1" applyAlignment="1">
      <alignment horizontal="right" vertical="center"/>
    </xf>
    <xf numFmtId="165" fontId="0" fillId="2" borderId="5"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1" xfId="0" applyNumberFormat="1" applyFill="1" applyBorder="1" applyAlignment="1">
      <alignment horizontal="right" vertical="center"/>
    </xf>
    <xf numFmtId="3" fontId="0" fillId="2" borderId="6" xfId="0" applyNumberFormat="1" applyFill="1" applyBorder="1" applyAlignment="1">
      <alignment horizontal="right" vertical="center"/>
    </xf>
    <xf numFmtId="165" fontId="0" fillId="2" borderId="6" xfId="1" applyNumberFormat="1" applyFont="1" applyFill="1" applyBorder="1" applyAlignment="1">
      <alignment horizontal="right" vertical="center"/>
    </xf>
    <xf numFmtId="3" fontId="0" fillId="2" borderId="22" xfId="0" applyNumberFormat="1" applyFill="1" applyBorder="1" applyAlignment="1">
      <alignment horizontal="right" vertical="center"/>
    </xf>
    <xf numFmtId="3" fontId="0" fillId="2" borderId="5" xfId="0" applyNumberFormat="1" applyFill="1" applyBorder="1" applyAlignment="1">
      <alignment horizontal="right" vertical="center"/>
    </xf>
    <xf numFmtId="3" fontId="0" fillId="2" borderId="20" xfId="0" applyNumberFormat="1" applyFill="1" applyBorder="1" applyAlignment="1">
      <alignment horizontal="right" vertical="center"/>
    </xf>
    <xf numFmtId="165" fontId="0" fillId="2" borderId="21" xfId="1" applyNumberFormat="1" applyFont="1" applyFill="1" applyBorder="1" applyAlignment="1">
      <alignment horizontal="right" vertical="center"/>
    </xf>
    <xf numFmtId="165" fontId="0" fillId="2" borderId="18" xfId="1" applyNumberFormat="1" applyFont="1" applyFill="1" applyBorder="1" applyAlignment="1">
      <alignment horizontal="right" vertical="center"/>
    </xf>
    <xf numFmtId="165" fontId="0" fillId="2" borderId="28" xfId="1" applyNumberFormat="1" applyFont="1" applyFill="1" applyBorder="1" applyAlignment="1">
      <alignment horizontal="right" vertical="center"/>
    </xf>
    <xf numFmtId="4" fontId="1" fillId="2" borderId="40" xfId="0" applyNumberFormat="1" applyFont="1" applyFill="1" applyBorder="1"/>
    <xf numFmtId="43" fontId="0" fillId="2" borderId="21" xfId="1" applyFont="1" applyFill="1" applyBorder="1" applyAlignment="1">
      <alignment horizontal="right"/>
    </xf>
    <xf numFmtId="3" fontId="0" fillId="2" borderId="16" xfId="0" applyNumberFormat="1" applyFill="1" applyBorder="1" applyAlignment="1">
      <alignment horizontal="right" vertical="center"/>
    </xf>
    <xf numFmtId="3" fontId="0" fillId="2" borderId="29" xfId="0" applyNumberFormat="1" applyFill="1" applyBorder="1" applyAlignment="1">
      <alignment horizontal="right" vertical="center"/>
    </xf>
    <xf numFmtId="43" fontId="0" fillId="2" borderId="21" xfId="1" applyFont="1" applyFill="1" applyBorder="1" applyAlignment="1">
      <alignment horizontal="right" vertical="center"/>
    </xf>
    <xf numFmtId="3" fontId="0" fillId="2" borderId="18" xfId="0" applyNumberFormat="1" applyFill="1" applyBorder="1" applyAlignment="1">
      <alignment horizontal="right" vertical="center"/>
    </xf>
    <xf numFmtId="3" fontId="0" fillId="2" borderId="28" xfId="0" applyNumberFormat="1" applyFill="1" applyBorder="1" applyAlignment="1">
      <alignment horizontal="right" vertical="center"/>
    </xf>
    <xf numFmtId="0" fontId="0" fillId="2" borderId="0" xfId="0" applyFill="1"/>
    <xf numFmtId="0" fontId="1" fillId="2" borderId="8" xfId="0" applyFont="1" applyFill="1" applyBorder="1" applyAlignment="1">
      <alignment horizontal="right"/>
    </xf>
    <xf numFmtId="0" fontId="1" fillId="2" borderId="7" xfId="0" applyFont="1" applyFill="1" applyBorder="1" applyAlignment="1">
      <alignment horizontal="right"/>
    </xf>
    <xf numFmtId="0" fontId="1" fillId="2" borderId="31" xfId="0" applyFont="1" applyFill="1" applyBorder="1" applyAlignment="1">
      <alignment horizontal="right"/>
    </xf>
    <xf numFmtId="0" fontId="0" fillId="2" borderId="13" xfId="0" applyFill="1" applyBorder="1" applyAlignment="1">
      <alignment horizontal="center" vertical="center"/>
    </xf>
    <xf numFmtId="0" fontId="0" fillId="2" borderId="17" xfId="0" applyFill="1" applyBorder="1" applyAlignment="1">
      <alignment horizontal="center" vertical="center"/>
    </xf>
    <xf numFmtId="0" fontId="0" fillId="2" borderId="12"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1" xfId="0" applyNumberFormat="1" applyFill="1" applyBorder="1" applyAlignment="1">
      <alignment horizontal="right"/>
    </xf>
    <xf numFmtId="0" fontId="0" fillId="2" borderId="14"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32" xfId="0" applyFont="1" applyFill="1" applyBorder="1" applyAlignment="1">
      <alignment horizontal="right" wrapText="1"/>
    </xf>
    <xf numFmtId="0" fontId="0" fillId="2" borderId="16" xfId="0" applyFill="1" applyBorder="1" applyAlignment="1">
      <alignment horizontal="left" vertical="center" wrapText="1"/>
    </xf>
    <xf numFmtId="0" fontId="0" fillId="2" borderId="1" xfId="0" applyFill="1" applyBorder="1" applyAlignment="1">
      <alignment horizontal="left" vertical="center" wrapText="1"/>
    </xf>
    <xf numFmtId="0" fontId="0" fillId="2" borderId="18" xfId="0" applyFill="1" applyBorder="1" applyAlignment="1">
      <alignment horizontal="left" vertical="center" wrapText="1"/>
    </xf>
    <xf numFmtId="0" fontId="0" fillId="2" borderId="5" xfId="0" applyFill="1" applyBorder="1" applyAlignment="1">
      <alignment horizontal="left" vertical="center" wrapText="1"/>
    </xf>
    <xf numFmtId="0" fontId="0" fillId="2" borderId="1" xfId="0" applyFill="1" applyBorder="1" applyAlignment="1">
      <alignment wrapText="1"/>
    </xf>
    <xf numFmtId="0" fontId="0" fillId="2" borderId="6"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33"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vertical="center" wrapText="1"/>
    </xf>
    <xf numFmtId="165" fontId="4" fillId="0" borderId="16" xfId="1" applyNumberFormat="1" applyFont="1" applyBorder="1" applyAlignment="1">
      <alignment horizontal="right" vertical="center"/>
    </xf>
    <xf numFmtId="165" fontId="4" fillId="0" borderId="29"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1" xfId="1" applyNumberFormat="1" applyFont="1" applyBorder="1" applyAlignment="1">
      <alignment horizontal="right" vertical="center"/>
    </xf>
    <xf numFmtId="0" fontId="4" fillId="0" borderId="17" xfId="0" applyFont="1" applyBorder="1" applyAlignment="1">
      <alignment horizontal="center" vertical="center"/>
    </xf>
    <xf numFmtId="0" fontId="4" fillId="0" borderId="18" xfId="0" applyFont="1" applyBorder="1" applyAlignment="1">
      <alignment vertical="center" wrapText="1"/>
    </xf>
    <xf numFmtId="165" fontId="4" fillId="0" borderId="18"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12" xfId="0" applyFont="1" applyBorder="1" applyAlignment="1">
      <alignment horizontal="center" vertical="center"/>
    </xf>
    <xf numFmtId="165" fontId="4" fillId="0" borderId="21" xfId="1" applyNumberFormat="1" applyFont="1" applyBorder="1" applyAlignment="1">
      <alignment vertical="center"/>
    </xf>
    <xf numFmtId="0" fontId="4" fillId="0" borderId="6" xfId="0" applyFont="1" applyBorder="1" applyAlignment="1">
      <alignment vertical="center" wrapText="1"/>
    </xf>
    <xf numFmtId="165" fontId="4" fillId="0" borderId="22" xfId="1" applyNumberFormat="1" applyFont="1" applyBorder="1" applyAlignment="1">
      <alignment vertical="center"/>
    </xf>
    <xf numFmtId="165" fontId="3" fillId="0" borderId="40" xfId="1" applyNumberFormat="1" applyFont="1" applyBorder="1" applyAlignment="1">
      <alignment horizontal="right" vertical="center"/>
    </xf>
    <xf numFmtId="165" fontId="3" fillId="0" borderId="25" xfId="1" applyNumberFormat="1" applyFont="1" applyBorder="1" applyAlignment="1">
      <alignment horizontal="right" vertical="center"/>
    </xf>
    <xf numFmtId="165" fontId="3" fillId="0" borderId="36" xfId="1" applyNumberFormat="1" applyFont="1" applyBorder="1" applyAlignment="1">
      <alignment horizontal="right" vertical="center"/>
    </xf>
    <xf numFmtId="0" fontId="11" fillId="0" borderId="32" xfId="0" applyFont="1" applyBorder="1"/>
    <xf numFmtId="0" fontId="11" fillId="0" borderId="38" xfId="0" applyFont="1" applyBorder="1" applyAlignment="1">
      <alignment horizontal="right"/>
    </xf>
    <xf numFmtId="0" fontId="11" fillId="0" borderId="30" xfId="0" applyFont="1" applyBorder="1" applyAlignment="1">
      <alignment horizontal="right"/>
    </xf>
    <xf numFmtId="0" fontId="11" fillId="0" borderId="39" xfId="0" applyFont="1" applyBorder="1" applyAlignment="1">
      <alignment horizontal="right"/>
    </xf>
    <xf numFmtId="0" fontId="11" fillId="0" borderId="27" xfId="0" applyFont="1" applyBorder="1" applyAlignment="1">
      <alignment horizontal="right"/>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1" fillId="2" borderId="35" xfId="0" applyFont="1" applyFill="1" applyBorder="1" applyAlignment="1">
      <alignment horizontal="left" wrapText="1"/>
    </xf>
    <xf numFmtId="0" fontId="11" fillId="2" borderId="24" xfId="0" applyFont="1" applyFill="1" applyBorder="1" applyAlignment="1">
      <alignment horizontal="left" wrapText="1"/>
    </xf>
    <xf numFmtId="0" fontId="1" fillId="2" borderId="35" xfId="0" applyFont="1" applyFill="1" applyBorder="1" applyAlignment="1">
      <alignment horizontal="center"/>
    </xf>
    <xf numFmtId="0" fontId="1" fillId="2" borderId="26" xfId="0" applyFont="1" applyFill="1" applyBorder="1" applyAlignment="1">
      <alignment horizontal="center"/>
    </xf>
    <xf numFmtId="0" fontId="1" fillId="2" borderId="24"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35"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0" fillId="2" borderId="34" xfId="0" applyFill="1" applyBorder="1" applyAlignment="1">
      <alignment horizontal="center"/>
    </xf>
    <xf numFmtId="0" fontId="0" fillId="2" borderId="34" xfId="0" applyFill="1" applyBorder="1" applyAlignment="1">
      <alignment horizontal="center" wrapText="1"/>
    </xf>
    <xf numFmtId="166" fontId="1" fillId="2" borderId="36" xfId="0" applyNumberFormat="1" applyFont="1" applyFill="1" applyBorder="1"/>
    <xf numFmtId="0" fontId="0" fillId="2" borderId="41" xfId="0" applyFill="1" applyBorder="1" applyAlignment="1">
      <alignment horizontal="center"/>
    </xf>
    <xf numFmtId="0" fontId="0" fillId="2" borderId="30" xfId="0" applyFill="1" applyBorder="1"/>
    <xf numFmtId="165" fontId="10" fillId="2" borderId="30" xfId="1" applyNumberFormat="1" applyFont="1" applyFill="1" applyBorder="1"/>
    <xf numFmtId="4" fontId="10" fillId="2" borderId="30" xfId="0" applyNumberFormat="1" applyFont="1" applyFill="1" applyBorder="1"/>
    <xf numFmtId="0" fontId="0" fillId="2" borderId="19"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26" xfId="0" applyFill="1" applyBorder="1" applyAlignment="1">
      <alignment horizontal="left" vertical="center" wrapText="1"/>
    </xf>
    <xf numFmtId="165" fontId="0" fillId="2" borderId="26" xfId="1" applyNumberFormat="1" applyFont="1" applyFill="1" applyBorder="1" applyAlignment="1">
      <alignment horizontal="right" vertical="center"/>
    </xf>
    <xf numFmtId="3" fontId="0" fillId="2" borderId="26" xfId="0" applyNumberFormat="1" applyFill="1" applyBorder="1" applyAlignment="1">
      <alignment horizontal="right" vertical="center"/>
    </xf>
    <xf numFmtId="3" fontId="0" fillId="2" borderId="24" xfId="0" applyNumberFormat="1" applyFill="1" applyBorder="1" applyAlignment="1">
      <alignment horizontal="right" vertical="center"/>
    </xf>
    <xf numFmtId="165" fontId="0" fillId="2" borderId="24" xfId="1" applyNumberFormat="1" applyFont="1" applyFill="1" applyBorder="1" applyAlignment="1">
      <alignment horizontal="right" vertical="center"/>
    </xf>
    <xf numFmtId="165" fontId="0" fillId="2" borderId="10" xfId="0" applyNumberFormat="1" applyFill="1" applyBorder="1" applyAlignment="1">
      <alignment horizontal="center" vertical="center"/>
    </xf>
    <xf numFmtId="0" fontId="0" fillId="2" borderId="34"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23" xfId="0" applyNumberFormat="1" applyFill="1" applyBorder="1" applyAlignment="1">
      <alignment horizontal="right" vertical="center"/>
    </xf>
    <xf numFmtId="165" fontId="0" fillId="2" borderId="10" xfId="0" applyNumberFormat="1" applyFill="1" applyBorder="1" applyAlignment="1">
      <alignment horizontal="center"/>
    </xf>
    <xf numFmtId="165" fontId="1" fillId="2" borderId="27" xfId="1" applyNumberFormat="1" applyFont="1" applyFill="1" applyBorder="1"/>
    <xf numFmtId="0" fontId="16" fillId="0" borderId="1" xfId="0" applyFont="1" applyBorder="1" applyAlignment="1">
      <alignment vertical="center" wrapText="1"/>
    </xf>
    <xf numFmtId="165" fontId="16" fillId="0" borderId="1" xfId="1" applyNumberFormat="1" applyFont="1" applyBorder="1" applyAlignment="1">
      <alignment vertical="center"/>
    </xf>
    <xf numFmtId="165" fontId="16" fillId="2" borderId="1" xfId="1" applyNumberFormat="1" applyFont="1" applyFill="1" applyBorder="1" applyAlignment="1">
      <alignment vertical="center"/>
    </xf>
    <xf numFmtId="0" fontId="16" fillId="0" borderId="1" xfId="0" applyFont="1" applyBorder="1" applyAlignment="1">
      <alignment vertical="center"/>
    </xf>
    <xf numFmtId="0" fontId="15"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1" xfId="0" applyFont="1" applyBorder="1" applyAlignment="1">
      <alignment horizontal="left" vertical="center"/>
    </xf>
    <xf numFmtId="0" fontId="15" fillId="0" borderId="1" xfId="0" applyFont="1" applyBorder="1" applyAlignment="1">
      <alignment horizontal="right" vertical="center"/>
    </xf>
    <xf numFmtId="43" fontId="16" fillId="0" borderId="1" xfId="1" applyFont="1" applyBorder="1" applyAlignment="1">
      <alignment vertical="center"/>
    </xf>
    <xf numFmtId="0" fontId="16" fillId="2" borderId="1" xfId="0" applyFont="1" applyFill="1" applyBorder="1" applyAlignment="1">
      <alignment vertical="center"/>
    </xf>
    <xf numFmtId="0" fontId="16" fillId="0" borderId="1" xfId="0" applyFont="1" applyBorder="1" applyAlignment="1">
      <alignment horizontal="center" vertical="center"/>
    </xf>
    <xf numFmtId="0" fontId="15" fillId="0" borderId="1" xfId="0" applyFont="1" applyBorder="1" applyAlignment="1">
      <alignment vertical="center"/>
    </xf>
    <xf numFmtId="165" fontId="15" fillId="0" borderId="1" xfId="1" applyNumberFormat="1" applyFont="1" applyBorder="1" applyAlignment="1">
      <alignment vertical="center"/>
    </xf>
    <xf numFmtId="43" fontId="15" fillId="2" borderId="1" xfId="1" applyFont="1" applyFill="1" applyBorder="1" applyAlignment="1">
      <alignment vertical="center"/>
    </xf>
    <xf numFmtId="3" fontId="16" fillId="0" borderId="1" xfId="0" applyNumberFormat="1" applyFont="1" applyBorder="1" applyAlignment="1">
      <alignment vertical="center"/>
    </xf>
    <xf numFmtId="0" fontId="15" fillId="0" borderId="1" xfId="0" applyFont="1" applyBorder="1" applyAlignment="1">
      <alignment horizontal="center" vertical="center"/>
    </xf>
    <xf numFmtId="43" fontId="15" fillId="0" borderId="1" xfId="1" applyFont="1" applyBorder="1" applyAlignment="1">
      <alignment horizontal="right" vertical="center"/>
    </xf>
    <xf numFmtId="165" fontId="16" fillId="5" borderId="1" xfId="1" applyNumberFormat="1" applyFont="1" applyFill="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5" fillId="0" borderId="1" xfId="0" applyFont="1" applyBorder="1" applyAlignment="1">
      <alignment horizontal="justify" vertical="center"/>
    </xf>
    <xf numFmtId="0" fontId="16" fillId="0" borderId="1" xfId="0" applyFont="1" applyBorder="1" applyAlignment="1">
      <alignment horizontal="justify" vertical="center"/>
    </xf>
    <xf numFmtId="0" fontId="17" fillId="0" borderId="1" xfId="0" applyFont="1" applyBorder="1" applyAlignment="1">
      <alignment horizontal="right" vertical="center" wrapText="1"/>
    </xf>
    <xf numFmtId="0" fontId="18" fillId="0" borderId="1" xfId="0" applyFont="1" applyBorder="1" applyAlignment="1">
      <alignment vertical="center" wrapText="1"/>
    </xf>
    <xf numFmtId="0" fontId="17" fillId="0" borderId="1" xfId="0" applyFont="1" applyBorder="1" applyAlignment="1">
      <alignment vertical="center" wrapText="1"/>
    </xf>
    <xf numFmtId="165" fontId="17" fillId="0" borderId="1" xfId="0" applyNumberFormat="1" applyFont="1" applyBorder="1" applyAlignment="1">
      <alignment horizontal="right" vertical="center" wrapText="1"/>
    </xf>
    <xf numFmtId="0" fontId="18"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lignment horizontal="right" vertical="center" wrapText="1"/>
    </xf>
    <xf numFmtId="0" fontId="17" fillId="2" borderId="1" xfId="0" applyFont="1" applyFill="1" applyBorder="1" applyAlignment="1">
      <alignment vertical="center" wrapText="1"/>
    </xf>
    <xf numFmtId="165" fontId="17" fillId="2" borderId="1" xfId="0" applyNumberFormat="1" applyFont="1" applyFill="1" applyBorder="1" applyAlignment="1">
      <alignment vertical="center" wrapText="1"/>
    </xf>
    <xf numFmtId="0" fontId="18" fillId="2" borderId="1" xfId="0" applyFont="1" applyFill="1" applyBorder="1" applyAlignment="1">
      <alignment vertical="center" wrapText="1"/>
    </xf>
    <xf numFmtId="165" fontId="18" fillId="2" borderId="1" xfId="1" applyNumberFormat="1" applyFont="1" applyFill="1" applyBorder="1" applyAlignment="1">
      <alignment vertical="center" wrapText="1"/>
    </xf>
    <xf numFmtId="165" fontId="17" fillId="2" borderId="1" xfId="1" applyNumberFormat="1" applyFont="1" applyFill="1" applyBorder="1" applyAlignment="1">
      <alignment vertical="center" wrapText="1"/>
    </xf>
    <xf numFmtId="164" fontId="17" fillId="2" borderId="1" xfId="1" applyNumberFormat="1" applyFont="1" applyFill="1" applyBorder="1" applyAlignment="1">
      <alignment horizontal="right" vertical="center" wrapText="1"/>
    </xf>
    <xf numFmtId="0" fontId="18" fillId="0" borderId="1" xfId="0" applyFont="1" applyBorder="1" applyAlignment="1">
      <alignment horizontal="center" vertical="center" wrapText="1"/>
    </xf>
    <xf numFmtId="165" fontId="18" fillId="0" borderId="1" xfId="1" applyNumberFormat="1" applyFont="1" applyBorder="1" applyAlignment="1">
      <alignment vertical="center" wrapText="1"/>
    </xf>
    <xf numFmtId="165" fontId="17" fillId="0" borderId="1" xfId="1" applyNumberFormat="1" applyFont="1" applyBorder="1" applyAlignment="1">
      <alignment vertical="center" wrapText="1"/>
    </xf>
    <xf numFmtId="165" fontId="18" fillId="2" borderId="1" xfId="0" applyNumberFormat="1" applyFont="1" applyFill="1" applyBorder="1" applyAlignment="1">
      <alignment vertical="center" wrapText="1"/>
    </xf>
    <xf numFmtId="43" fontId="18" fillId="0" borderId="1" xfId="1" applyFont="1" applyBorder="1" applyAlignment="1">
      <alignment vertical="center" wrapText="1"/>
    </xf>
    <xf numFmtId="165" fontId="18" fillId="0" borderId="1" xfId="0" applyNumberFormat="1" applyFont="1" applyBorder="1" applyAlignment="1">
      <alignment vertical="center" wrapText="1"/>
    </xf>
    <xf numFmtId="165" fontId="17" fillId="0" borderId="1" xfId="0" applyNumberFormat="1" applyFont="1" applyBorder="1" applyAlignment="1">
      <alignment vertical="center" wrapText="1"/>
    </xf>
    <xf numFmtId="43" fontId="18" fillId="2" borderId="1" xfId="1" applyFont="1" applyFill="1" applyBorder="1" applyAlignment="1">
      <alignment vertical="center" wrapText="1"/>
    </xf>
    <xf numFmtId="164" fontId="18" fillId="2" borderId="1" xfId="0" applyNumberFormat="1" applyFont="1" applyFill="1" applyBorder="1" applyAlignment="1">
      <alignment vertical="center" wrapText="1"/>
    </xf>
    <xf numFmtId="0" fontId="18" fillId="2" borderId="1" xfId="0" applyFont="1" applyFill="1" applyBorder="1" applyAlignment="1">
      <alignment horizontal="center" vertical="center" wrapText="1"/>
    </xf>
    <xf numFmtId="43" fontId="18" fillId="0" borderId="1" xfId="0" applyNumberFormat="1" applyFont="1" applyBorder="1" applyAlignment="1">
      <alignment vertical="center" wrapText="1"/>
    </xf>
    <xf numFmtId="164" fontId="18" fillId="0" borderId="1" xfId="0" applyNumberFormat="1" applyFont="1" applyBorder="1" applyAlignment="1">
      <alignment vertical="center" wrapText="1"/>
    </xf>
    <xf numFmtId="0" fontId="17" fillId="0" borderId="1" xfId="0" applyFont="1" applyBorder="1" applyAlignment="1">
      <alignment horizontal="center" vertical="center" wrapText="1"/>
    </xf>
    <xf numFmtId="165" fontId="18" fillId="0" borderId="1" xfId="1" applyNumberFormat="1" applyFont="1" applyFill="1" applyBorder="1" applyAlignment="1">
      <alignment vertical="center" wrapText="1"/>
    </xf>
    <xf numFmtId="165" fontId="17" fillId="0" borderId="1" xfId="1" applyNumberFormat="1" applyFont="1" applyFill="1" applyBorder="1" applyAlignment="1">
      <alignment vertical="center" wrapText="1"/>
    </xf>
    <xf numFmtId="43" fontId="17" fillId="0" borderId="1" xfId="0" applyNumberFormat="1" applyFont="1" applyBorder="1" applyAlignment="1">
      <alignment vertical="center" wrapText="1"/>
    </xf>
    <xf numFmtId="4" fontId="18" fillId="2" borderId="1" xfId="0" applyNumberFormat="1" applyFont="1" applyFill="1" applyBorder="1" applyAlignment="1">
      <alignment vertical="center" wrapText="1"/>
    </xf>
    <xf numFmtId="0" fontId="18" fillId="3" borderId="1" xfId="2" applyFont="1" applyBorder="1" applyAlignment="1">
      <alignment vertical="center" wrapText="1"/>
    </xf>
    <xf numFmtId="4" fontId="18" fillId="0" borderId="1" xfId="0" applyNumberFormat="1" applyFont="1" applyBorder="1" applyAlignment="1">
      <alignment vertical="center" wrapText="1"/>
    </xf>
    <xf numFmtId="165" fontId="18" fillId="3" borderId="1" xfId="2" applyNumberFormat="1" applyFont="1" applyBorder="1" applyAlignment="1">
      <alignment vertical="center" wrapText="1"/>
    </xf>
    <xf numFmtId="0" fontId="18" fillId="2" borderId="1" xfId="2" applyFont="1" applyFill="1" applyBorder="1" applyAlignment="1">
      <alignment vertical="center" wrapText="1"/>
    </xf>
    <xf numFmtId="0" fontId="18" fillId="2" borderId="1" xfId="2" applyFont="1" applyFill="1" applyBorder="1" applyAlignment="1">
      <alignment horizontal="center" vertical="center" wrapText="1"/>
    </xf>
    <xf numFmtId="43" fontId="17" fillId="2" borderId="1" xfId="1" applyFont="1" applyFill="1" applyBorder="1" applyAlignment="1">
      <alignment vertical="center" wrapText="1"/>
    </xf>
    <xf numFmtId="165" fontId="18" fillId="2" borderId="1" xfId="1" applyNumberFormat="1" applyFont="1" applyFill="1" applyBorder="1" applyAlignment="1">
      <alignment horizontal="right" vertical="center" wrapText="1"/>
    </xf>
    <xf numFmtId="4" fontId="18" fillId="2" borderId="1" xfId="2" applyNumberFormat="1" applyFont="1" applyFill="1" applyBorder="1" applyAlignment="1">
      <alignment vertical="center" wrapText="1"/>
    </xf>
    <xf numFmtId="4" fontId="17" fillId="2" borderId="1" xfId="0" applyNumberFormat="1" applyFont="1" applyFill="1" applyBorder="1" applyAlignment="1">
      <alignment vertical="center" wrapText="1"/>
    </xf>
    <xf numFmtId="3" fontId="18" fillId="0" borderId="1" xfId="0" applyNumberFormat="1" applyFont="1" applyBorder="1" applyAlignment="1">
      <alignment vertical="center" wrapText="1"/>
    </xf>
    <xf numFmtId="43" fontId="18" fillId="4" borderId="1" xfId="1" applyFont="1" applyFill="1" applyBorder="1" applyAlignment="1">
      <alignment vertical="center" wrapText="1"/>
    </xf>
    <xf numFmtId="43" fontId="17" fillId="2" borderId="1" xfId="1" applyFont="1" applyFill="1" applyBorder="1" applyAlignment="1">
      <alignment horizontal="right" vertical="center" wrapText="1"/>
    </xf>
    <xf numFmtId="43" fontId="17" fillId="4" borderId="1" xfId="1" applyFont="1" applyFill="1" applyBorder="1" applyAlignment="1">
      <alignment horizontal="right" vertical="center" wrapText="1"/>
    </xf>
    <xf numFmtId="4" fontId="17" fillId="0" borderId="1" xfId="0" applyNumberFormat="1" applyFont="1" applyBorder="1" applyAlignment="1">
      <alignment vertical="center" wrapText="1"/>
    </xf>
    <xf numFmtId="0" fontId="17" fillId="2" borderId="1" xfId="2" applyFont="1" applyFill="1" applyBorder="1" applyAlignment="1">
      <alignment horizontal="left" vertical="center" wrapText="1"/>
    </xf>
    <xf numFmtId="166" fontId="18" fillId="2" borderId="1" xfId="1" applyNumberFormat="1" applyFont="1" applyFill="1" applyBorder="1" applyAlignment="1">
      <alignment vertical="center" wrapText="1"/>
    </xf>
    <xf numFmtId="0" fontId="17" fillId="2" borderId="1" xfId="2" applyFont="1" applyFill="1" applyBorder="1" applyAlignment="1">
      <alignment vertical="center" wrapText="1"/>
    </xf>
    <xf numFmtId="164" fontId="17" fillId="2" borderId="1" xfId="1" applyNumberFormat="1" applyFont="1" applyFill="1" applyBorder="1" applyAlignment="1">
      <alignment vertical="center" wrapText="1"/>
    </xf>
    <xf numFmtId="164" fontId="17" fillId="2" borderId="1" xfId="0" applyNumberFormat="1" applyFont="1" applyFill="1" applyBorder="1" applyAlignment="1">
      <alignment vertical="center" wrapText="1"/>
    </xf>
    <xf numFmtId="164" fontId="17" fillId="2" borderId="1" xfId="0" applyNumberFormat="1" applyFont="1" applyFill="1" applyBorder="1" applyAlignment="1">
      <alignment horizontal="center" vertical="center" wrapText="1"/>
    </xf>
    <xf numFmtId="43" fontId="18" fillId="0" borderId="1" xfId="1" applyFont="1" applyFill="1" applyBorder="1" applyAlignment="1">
      <alignment vertical="center" wrapText="1"/>
    </xf>
    <xf numFmtId="3" fontId="17" fillId="0" borderId="1" xfId="0" applyNumberFormat="1" applyFont="1" applyBorder="1" applyAlignment="1">
      <alignment vertical="center" wrapText="1"/>
    </xf>
    <xf numFmtId="43" fontId="17" fillId="0" borderId="1" xfId="1" applyFont="1" applyBorder="1" applyAlignment="1">
      <alignment vertical="center" wrapText="1"/>
    </xf>
    <xf numFmtId="0" fontId="18" fillId="0" borderId="1" xfId="2" applyFont="1" applyFill="1" applyBorder="1" applyAlignment="1">
      <alignment vertical="center" wrapText="1"/>
    </xf>
    <xf numFmtId="165" fontId="18" fillId="0" borderId="1" xfId="1" applyNumberFormat="1" applyFont="1" applyBorder="1" applyAlignment="1">
      <alignment horizontal="right" vertical="center" wrapText="1"/>
    </xf>
    <xf numFmtId="0" fontId="20" fillId="0" borderId="1" xfId="0" applyFont="1" applyBorder="1" applyAlignment="1">
      <alignment vertical="center" wrapText="1"/>
    </xf>
    <xf numFmtId="165" fontId="20" fillId="0" borderId="1" xfId="1" applyNumberFormat="1" applyFont="1" applyBorder="1" applyAlignment="1">
      <alignment vertical="center" wrapText="1"/>
    </xf>
    <xf numFmtId="18" fontId="18" fillId="0" borderId="1" xfId="0" quotePrefix="1" applyNumberFormat="1" applyFont="1" applyBorder="1" applyAlignment="1">
      <alignment horizontal="center" vertical="center" wrapText="1"/>
    </xf>
    <xf numFmtId="165" fontId="20" fillId="0" borderId="1" xfId="0" applyNumberFormat="1" applyFont="1" applyBorder="1" applyAlignment="1">
      <alignment vertical="center" wrapText="1"/>
    </xf>
    <xf numFmtId="165" fontId="17" fillId="0" borderId="1" xfId="1" applyNumberFormat="1" applyFont="1" applyBorder="1" applyAlignment="1">
      <alignment horizontal="right" vertical="center" wrapText="1"/>
    </xf>
    <xf numFmtId="0" fontId="17" fillId="0" borderId="1" xfId="0" quotePrefix="1" applyFont="1" applyBorder="1" applyAlignment="1">
      <alignment horizontal="center" vertical="center" wrapText="1"/>
    </xf>
    <xf numFmtId="3" fontId="18" fillId="2" borderId="1" xfId="0" applyNumberFormat="1" applyFont="1" applyFill="1" applyBorder="1" applyAlignment="1">
      <alignment vertical="center" wrapText="1"/>
    </xf>
    <xf numFmtId="0" fontId="18" fillId="0" borderId="1" xfId="0" quotePrefix="1" applyFont="1" applyBorder="1" applyAlignment="1">
      <alignment horizontal="center" vertical="center" wrapText="1"/>
    </xf>
    <xf numFmtId="43" fontId="18" fillId="0" borderId="1" xfId="1" applyFont="1" applyBorder="1" applyAlignment="1">
      <alignment horizontal="right" vertical="center" wrapText="1"/>
    </xf>
    <xf numFmtId="0" fontId="17" fillId="0" borderId="1" xfId="0" applyFont="1" applyBorder="1" applyAlignment="1">
      <alignment horizontal="left" vertical="center" wrapText="1"/>
    </xf>
    <xf numFmtId="165" fontId="17" fillId="0" borderId="1" xfId="1" applyNumberFormat="1" applyFont="1" applyBorder="1" applyAlignment="1">
      <alignment horizontal="center" vertical="center" wrapText="1"/>
    </xf>
    <xf numFmtId="0" fontId="17" fillId="2" borderId="1" xfId="0" applyFont="1" applyFill="1" applyBorder="1" applyAlignment="1">
      <alignment horizontal="center" vertical="center" wrapText="1"/>
    </xf>
    <xf numFmtId="165" fontId="17" fillId="2"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0" fontId="19" fillId="0" borderId="1" xfId="0" applyFont="1" applyBorder="1" applyAlignment="1">
      <alignment horizontal="center" vertical="center" wrapText="1"/>
    </xf>
    <xf numFmtId="43" fontId="17" fillId="0" borderId="1" xfId="1" applyFont="1" applyFill="1" applyBorder="1" applyAlignment="1">
      <alignment horizontal="center" vertical="center" wrapText="1"/>
    </xf>
    <xf numFmtId="43" fontId="17" fillId="0" borderId="1" xfId="1" applyFont="1" applyFill="1" applyBorder="1" applyAlignment="1">
      <alignment horizontal="right" vertical="center" wrapText="1"/>
    </xf>
    <xf numFmtId="43" fontId="18" fillId="0" borderId="1" xfId="1" applyFont="1" applyFill="1" applyBorder="1" applyAlignment="1">
      <alignment horizontal="center" vertical="center" wrapText="1"/>
    </xf>
    <xf numFmtId="43" fontId="17" fillId="0" borderId="1" xfId="1" applyFont="1" applyFill="1" applyBorder="1" applyAlignment="1">
      <alignment vertical="center" wrapText="1"/>
    </xf>
    <xf numFmtId="0" fontId="18" fillId="0" borderId="1" xfId="0" applyFont="1" applyBorder="1" applyAlignment="1">
      <alignment horizontal="center" vertical="center"/>
    </xf>
    <xf numFmtId="43" fontId="17"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166" fontId="18" fillId="0" borderId="1" xfId="1" applyNumberFormat="1" applyFont="1" applyFill="1" applyBorder="1" applyAlignment="1">
      <alignment horizontal="left" vertical="top"/>
    </xf>
    <xf numFmtId="0" fontId="18" fillId="0" borderId="1" xfId="0" applyFont="1" applyBorder="1" applyAlignment="1">
      <alignment horizontal="left" vertical="top" wrapText="1"/>
    </xf>
    <xf numFmtId="166" fontId="18" fillId="0" borderId="1" xfId="1" applyNumberFormat="1" applyFont="1" applyFill="1" applyBorder="1" applyAlignment="1">
      <alignment horizontal="right" vertical="top" wrapText="1" indent="2"/>
    </xf>
    <xf numFmtId="166" fontId="18" fillId="0" borderId="1" xfId="1" applyNumberFormat="1" applyFont="1" applyFill="1" applyBorder="1" applyAlignment="1">
      <alignment horizontal="right" vertical="top" indent="1" shrinkToFit="1"/>
    </xf>
    <xf numFmtId="166" fontId="18" fillId="0" borderId="1" xfId="1" applyNumberFormat="1" applyFont="1" applyFill="1" applyBorder="1" applyAlignment="1">
      <alignment horizontal="right" vertical="top" wrapText="1" indent="1"/>
    </xf>
    <xf numFmtId="0" fontId="18" fillId="0" borderId="1" xfId="0" applyFont="1" applyBorder="1" applyAlignment="1">
      <alignment horizontal="center" vertical="top" wrapText="1"/>
    </xf>
    <xf numFmtId="0" fontId="18" fillId="0" borderId="1" xfId="0" applyFont="1" applyBorder="1" applyAlignment="1">
      <alignment horizontal="center" vertical="top"/>
    </xf>
    <xf numFmtId="43" fontId="18" fillId="0" borderId="1" xfId="1" applyFont="1" applyFill="1" applyBorder="1" applyAlignment="1">
      <alignment horizontal="right" vertical="top"/>
    </xf>
    <xf numFmtId="43" fontId="18" fillId="0" borderId="1" xfId="1" applyFont="1" applyFill="1" applyBorder="1" applyAlignment="1">
      <alignment horizontal="right" vertical="top" wrapText="1"/>
    </xf>
    <xf numFmtId="0" fontId="18" fillId="0" borderId="1" xfId="5" applyFont="1" applyBorder="1"/>
    <xf numFmtId="43" fontId="18" fillId="0" borderId="1" xfId="6" applyFont="1" applyBorder="1"/>
    <xf numFmtId="0" fontId="17" fillId="0" borderId="1" xfId="5" applyFont="1" applyBorder="1"/>
    <xf numFmtId="43" fontId="17" fillId="0" borderId="1" xfId="6" applyFont="1" applyBorder="1"/>
    <xf numFmtId="43" fontId="18" fillId="0" borderId="1" xfId="1" applyFont="1" applyBorder="1"/>
    <xf numFmtId="43" fontId="18" fillId="0" borderId="1" xfId="6" quotePrefix="1" applyFont="1" applyBorder="1" applyAlignment="1">
      <alignment horizontal="right"/>
    </xf>
    <xf numFmtId="43" fontId="18" fillId="0" borderId="1" xfId="6" applyFont="1" applyBorder="1" applyAlignment="1">
      <alignment horizontal="right"/>
    </xf>
    <xf numFmtId="43" fontId="18" fillId="0" borderId="1" xfId="1" applyFont="1" applyBorder="1" applyAlignment="1">
      <alignment horizontal="center"/>
    </xf>
    <xf numFmtId="43" fontId="18" fillId="0" borderId="1" xfId="1" applyFont="1" applyBorder="1" applyAlignment="1">
      <alignment horizontal="right" wrapText="1"/>
    </xf>
    <xf numFmtId="43" fontId="17" fillId="2" borderId="1" xfId="0" applyNumberFormat="1" applyFont="1" applyFill="1" applyBorder="1" applyAlignment="1">
      <alignment vertical="center" wrapText="1"/>
    </xf>
    <xf numFmtId="43" fontId="17" fillId="0" borderId="1" xfId="6" applyFont="1" applyBorder="1" applyAlignment="1">
      <alignment horizontal="right"/>
    </xf>
    <xf numFmtId="43" fontId="17" fillId="0" borderId="6" xfId="6" applyFont="1" applyBorder="1" applyAlignment="1">
      <alignment horizontal="right"/>
    </xf>
    <xf numFmtId="4" fontId="17" fillId="0" borderId="2" xfId="5" applyNumberFormat="1" applyFont="1" applyBorder="1" applyAlignment="1">
      <alignment horizontal="right"/>
    </xf>
    <xf numFmtId="4" fontId="17" fillId="0" borderId="27" xfId="5" applyNumberFormat="1" applyFont="1" applyBorder="1" applyAlignment="1">
      <alignment horizontal="right"/>
    </xf>
    <xf numFmtId="165" fontId="18" fillId="0" borderId="1" xfId="0" applyNumberFormat="1" applyFont="1" applyBorder="1" applyAlignment="1">
      <alignment horizontal="center" vertical="center" wrapText="1"/>
    </xf>
    <xf numFmtId="165" fontId="18" fillId="0" borderId="1" xfId="1" applyNumberFormat="1" applyFont="1" applyBorder="1"/>
    <xf numFmtId="0" fontId="18" fillId="0" borderId="1" xfId="0" applyFont="1" applyBorder="1" applyAlignment="1">
      <alignment horizontal="center"/>
    </xf>
    <xf numFmtId="3" fontId="18" fillId="0" borderId="1" xfId="0" applyNumberFormat="1" applyFont="1" applyBorder="1"/>
    <xf numFmtId="3" fontId="18" fillId="0" borderId="1" xfId="1" applyNumberFormat="1" applyFont="1" applyBorder="1" applyAlignment="1">
      <alignment horizontal="right" wrapText="1"/>
    </xf>
    <xf numFmtId="3" fontId="18" fillId="0" borderId="1" xfId="0" applyNumberFormat="1" applyFont="1" applyBorder="1" applyAlignment="1">
      <alignment horizontal="right" wrapText="1"/>
    </xf>
    <xf numFmtId="3" fontId="18" fillId="0" borderId="1" xfId="1" applyNumberFormat="1" applyFont="1" applyBorder="1"/>
    <xf numFmtId="165" fontId="17" fillId="0" borderId="1" xfId="1" applyNumberFormat="1" applyFont="1" applyBorder="1"/>
    <xf numFmtId="0" fontId="18" fillId="0" borderId="4" xfId="0" applyFont="1" applyBorder="1" applyAlignment="1">
      <alignment horizontal="center" vertical="top"/>
    </xf>
    <xf numFmtId="165" fontId="18" fillId="0" borderId="1" xfId="1" applyNumberFormat="1" applyFont="1" applyBorder="1" applyAlignment="1">
      <alignment horizontal="right"/>
    </xf>
    <xf numFmtId="37" fontId="18" fillId="0" borderId="1" xfId="0" applyNumberFormat="1" applyFont="1" applyBorder="1" applyAlignment="1">
      <alignment horizontal="right"/>
    </xf>
    <xf numFmtId="37" fontId="17" fillId="0" borderId="1" xfId="0" applyNumberFormat="1" applyFont="1" applyBorder="1" applyAlignment="1">
      <alignment horizontal="right"/>
    </xf>
    <xf numFmtId="43" fontId="18" fillId="0" borderId="1" xfId="1" applyFont="1" applyBorder="1" applyAlignment="1"/>
    <xf numFmtId="43" fontId="18" fillId="0" borderId="1" xfId="1" applyFont="1" applyBorder="1" applyAlignment="1">
      <alignment vertical="distributed"/>
    </xf>
    <xf numFmtId="43" fontId="17" fillId="0" borderId="1" xfId="1" applyFont="1" applyBorder="1" applyAlignment="1">
      <alignment vertical="distributed"/>
    </xf>
    <xf numFmtId="43" fontId="17" fillId="0" borderId="1" xfId="1" applyFont="1" applyBorder="1" applyAlignment="1">
      <alignment horizontal="center"/>
    </xf>
    <xf numFmtId="43" fontId="17" fillId="0" borderId="1" xfId="1" applyFont="1" applyBorder="1" applyAlignment="1"/>
    <xf numFmtId="165" fontId="17" fillId="0" borderId="1" xfId="1" applyNumberFormat="1" applyFont="1" applyFill="1" applyBorder="1" applyAlignment="1">
      <alignment horizontal="right" vertical="center" wrapText="1"/>
    </xf>
    <xf numFmtId="165" fontId="18" fillId="0" borderId="1" xfId="1" applyNumberFormat="1" applyFont="1" applyBorder="1" applyAlignment="1"/>
    <xf numFmtId="165" fontId="17" fillId="0" borderId="1" xfId="1" applyNumberFormat="1" applyFont="1" applyBorder="1" applyAlignment="1"/>
    <xf numFmtId="43" fontId="18" fillId="0" borderId="2" xfId="1" applyFont="1" applyBorder="1" applyAlignment="1">
      <alignment vertical="distributed"/>
    </xf>
    <xf numFmtId="43" fontId="17" fillId="0" borderId="2" xfId="1" applyFont="1" applyBorder="1" applyAlignment="1">
      <alignment vertical="distributed"/>
    </xf>
    <xf numFmtId="43" fontId="18" fillId="0" borderId="2" xfId="1" applyFont="1" applyBorder="1" applyAlignment="1"/>
    <xf numFmtId="0" fontId="18" fillId="0" borderId="1" xfId="1" applyNumberFormat="1" applyFont="1" applyFill="1" applyBorder="1" applyAlignment="1">
      <alignment horizontal="center" vertical="center"/>
    </xf>
    <xf numFmtId="0" fontId="18" fillId="0" borderId="1" xfId="1" applyNumberFormat="1" applyFont="1" applyFill="1" applyBorder="1" applyAlignment="1">
      <alignment horizontal="center" vertical="center" wrapText="1"/>
    </xf>
    <xf numFmtId="0" fontId="18" fillId="0" borderId="1" xfId="1" applyNumberFormat="1" applyFont="1" applyBorder="1" applyAlignment="1">
      <alignment horizontal="left"/>
    </xf>
    <xf numFmtId="0" fontId="18" fillId="0" borderId="2" xfId="1" applyNumberFormat="1" applyFont="1" applyBorder="1" applyAlignment="1">
      <alignment horizontal="left"/>
    </xf>
    <xf numFmtId="43" fontId="17" fillId="0" borderId="2" xfId="1" applyFont="1" applyBorder="1" applyAlignment="1">
      <alignment horizontal="left"/>
    </xf>
    <xf numFmtId="0" fontId="22" fillId="2" borderId="1" xfId="0" applyFont="1" applyFill="1" applyBorder="1" applyAlignment="1">
      <alignment vertical="center" wrapText="1"/>
    </xf>
    <xf numFmtId="0" fontId="21" fillId="2" borderId="1" xfId="0" applyFont="1" applyFill="1" applyBorder="1" applyAlignment="1">
      <alignment vertical="center" wrapText="1"/>
    </xf>
    <xf numFmtId="0" fontId="23" fillId="2" borderId="1" xfId="0" applyFont="1" applyFill="1" applyBorder="1" applyAlignment="1">
      <alignment vertical="center" wrapText="1"/>
    </xf>
    <xf numFmtId="9" fontId="22" fillId="0" borderId="1" xfId="4" applyFont="1" applyBorder="1" applyAlignment="1">
      <alignment horizontal="center" vertical="center"/>
    </xf>
    <xf numFmtId="9" fontId="22" fillId="0" borderId="5" xfId="4" applyFont="1" applyBorder="1" applyAlignment="1">
      <alignment horizontal="center" vertical="center"/>
    </xf>
    <xf numFmtId="165" fontId="21" fillId="2" borderId="1" xfId="1" applyNumberFormat="1" applyFont="1" applyFill="1" applyBorder="1" applyAlignment="1">
      <alignment vertical="center" wrapText="1"/>
    </xf>
    <xf numFmtId="165" fontId="21" fillId="2" borderId="1" xfId="0" applyNumberFormat="1" applyFont="1" applyFill="1" applyBorder="1" applyAlignment="1">
      <alignment horizontal="left" vertical="center" wrapText="1"/>
    </xf>
    <xf numFmtId="165" fontId="21" fillId="2" borderId="1" xfId="0" applyNumberFormat="1" applyFont="1" applyFill="1" applyBorder="1" applyAlignment="1">
      <alignment vertical="center" wrapText="1"/>
    </xf>
    <xf numFmtId="0" fontId="22" fillId="2" borderId="1" xfId="2" applyFont="1" applyFill="1" applyBorder="1" applyAlignment="1">
      <alignment vertical="center" wrapText="1"/>
    </xf>
    <xf numFmtId="43" fontId="17" fillId="0" borderId="2" xfId="1" applyFont="1" applyBorder="1" applyAlignment="1"/>
    <xf numFmtId="43" fontId="17" fillId="0" borderId="37" xfId="1" applyFont="1" applyBorder="1" applyAlignment="1"/>
    <xf numFmtId="0" fontId="18" fillId="0" borderId="4" xfId="0" applyFont="1" applyBorder="1" applyAlignment="1">
      <alignment vertical="center" wrapText="1"/>
    </xf>
    <xf numFmtId="0" fontId="18" fillId="0" borderId="6" xfId="0" applyFont="1" applyBorder="1" applyAlignment="1">
      <alignment vertical="center" wrapText="1"/>
    </xf>
    <xf numFmtId="165" fontId="17" fillId="0" borderId="6" xfId="1" applyNumberFormat="1" applyFont="1" applyBorder="1" applyAlignment="1">
      <alignment vertical="center" wrapText="1"/>
    </xf>
    <xf numFmtId="0" fontId="18" fillId="0" borderId="5" xfId="0" applyFont="1" applyBorder="1" applyAlignment="1">
      <alignment vertical="center" wrapText="1"/>
    </xf>
    <xf numFmtId="165" fontId="18" fillId="0" borderId="5" xfId="1" applyNumberFormat="1" applyFont="1" applyBorder="1" applyAlignment="1">
      <alignment vertical="center" wrapText="1"/>
    </xf>
    <xf numFmtId="0" fontId="18" fillId="2" borderId="0" xfId="0" applyFont="1" applyFill="1" applyAlignment="1">
      <alignment vertical="center" wrapText="1"/>
    </xf>
    <xf numFmtId="165" fontId="18" fillId="2" borderId="0" xfId="1" applyNumberFormat="1" applyFont="1" applyFill="1" applyBorder="1" applyAlignment="1">
      <alignment vertical="center" wrapText="1"/>
    </xf>
    <xf numFmtId="0" fontId="18" fillId="2" borderId="4" xfId="0" applyFont="1" applyFill="1" applyBorder="1" applyAlignment="1">
      <alignment vertical="center" wrapText="1"/>
    </xf>
    <xf numFmtId="0" fontId="17" fillId="2" borderId="6" xfId="0" applyFont="1" applyFill="1" applyBorder="1" applyAlignment="1">
      <alignment vertical="center" wrapText="1"/>
    </xf>
    <xf numFmtId="0" fontId="17" fillId="2" borderId="6" xfId="0" applyFont="1" applyFill="1" applyBorder="1" applyAlignment="1">
      <alignment horizontal="center" vertical="center" wrapText="1"/>
    </xf>
    <xf numFmtId="165" fontId="18" fillId="2" borderId="6" xfId="1" applyNumberFormat="1" applyFont="1" applyFill="1" applyBorder="1" applyAlignment="1">
      <alignment vertical="center" wrapText="1"/>
    </xf>
    <xf numFmtId="165" fontId="17" fillId="2" borderId="6" xfId="1" applyNumberFormat="1" applyFont="1" applyFill="1" applyBorder="1" applyAlignment="1">
      <alignment vertical="center" wrapText="1"/>
    </xf>
    <xf numFmtId="0" fontId="18" fillId="2" borderId="5" xfId="2" applyFont="1" applyFill="1" applyBorder="1" applyAlignment="1">
      <alignment vertical="center" wrapText="1"/>
    </xf>
    <xf numFmtId="0" fontId="18" fillId="2" borderId="5" xfId="2" applyFont="1" applyFill="1" applyBorder="1" applyAlignment="1">
      <alignment horizontal="center" vertical="center" wrapText="1"/>
    </xf>
    <xf numFmtId="165" fontId="18" fillId="2" borderId="5" xfId="1" applyNumberFormat="1" applyFont="1" applyFill="1" applyBorder="1" applyAlignment="1">
      <alignment vertical="center" wrapText="1"/>
    </xf>
    <xf numFmtId="0" fontId="18" fillId="2" borderId="0" xfId="0" applyFont="1" applyFill="1" applyAlignment="1">
      <alignment horizontal="center" vertical="center" wrapText="1"/>
    </xf>
    <xf numFmtId="49" fontId="18" fillId="2" borderId="0" xfId="0" applyNumberFormat="1" applyFont="1" applyFill="1" applyAlignment="1">
      <alignment horizontal="center" vertical="center" wrapText="1"/>
    </xf>
    <xf numFmtId="0" fontId="17" fillId="0" borderId="6" xfId="0" applyFont="1" applyBorder="1" applyAlignment="1">
      <alignment vertical="center" wrapText="1"/>
    </xf>
    <xf numFmtId="165" fontId="17" fillId="0" borderId="6" xfId="1" applyNumberFormat="1" applyFont="1" applyBorder="1"/>
    <xf numFmtId="165" fontId="18" fillId="2" borderId="0" xfId="0" applyNumberFormat="1" applyFont="1" applyFill="1" applyAlignment="1">
      <alignment vertical="center" wrapText="1"/>
    </xf>
    <xf numFmtId="164" fontId="18" fillId="0" borderId="4" xfId="0" applyNumberFormat="1" applyFont="1" applyBorder="1" applyAlignment="1">
      <alignment vertical="center" wrapText="1"/>
    </xf>
    <xf numFmtId="0" fontId="17"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2" borderId="37" xfId="0" applyFont="1" applyFill="1" applyBorder="1" applyAlignment="1">
      <alignment vertical="center" wrapText="1"/>
    </xf>
    <xf numFmtId="0" fontId="18" fillId="2" borderId="42" xfId="0" applyFont="1" applyFill="1" applyBorder="1" applyAlignment="1">
      <alignment vertical="center" wrapText="1"/>
    </xf>
    <xf numFmtId="43" fontId="18" fillId="2" borderId="42" xfId="1" applyFont="1" applyFill="1" applyBorder="1" applyAlignment="1">
      <alignment vertical="center" wrapText="1"/>
    </xf>
    <xf numFmtId="0" fontId="18" fillId="2" borderId="7" xfId="0" applyFont="1" applyFill="1" applyBorder="1" applyAlignment="1">
      <alignment vertical="center" wrapText="1"/>
    </xf>
    <xf numFmtId="0" fontId="18" fillId="2" borderId="45" xfId="0" applyFont="1" applyFill="1" applyBorder="1" applyAlignment="1">
      <alignment vertical="center" wrapText="1"/>
    </xf>
    <xf numFmtId="0" fontId="18" fillId="2" borderId="33" xfId="0" applyFont="1" applyFill="1" applyBorder="1" applyAlignment="1">
      <alignment horizontal="center" vertical="center" wrapText="1"/>
    </xf>
    <xf numFmtId="0" fontId="18" fillId="2" borderId="33" xfId="0" applyFont="1" applyFill="1" applyBorder="1" applyAlignment="1">
      <alignment vertical="center" wrapText="1"/>
    </xf>
    <xf numFmtId="0" fontId="17" fillId="2" borderId="7" xfId="0" applyFont="1" applyFill="1" applyBorder="1" applyAlignment="1">
      <alignment vertical="center" wrapText="1"/>
    </xf>
    <xf numFmtId="0" fontId="18" fillId="2" borderId="44" xfId="0" applyFont="1" applyFill="1" applyBorder="1" applyAlignment="1">
      <alignment vertical="center" wrapText="1"/>
    </xf>
    <xf numFmtId="0" fontId="18" fillId="2" borderId="45" xfId="0" applyFont="1" applyFill="1" applyBorder="1" applyAlignment="1">
      <alignment horizontal="center" vertical="center" wrapText="1"/>
    </xf>
    <xf numFmtId="0" fontId="18" fillId="2" borderId="46" xfId="0" applyFont="1" applyFill="1" applyBorder="1" applyAlignment="1">
      <alignment vertical="center" wrapText="1"/>
    </xf>
    <xf numFmtId="0" fontId="18" fillId="2" borderId="43" xfId="0" applyFont="1" applyFill="1" applyBorder="1" applyAlignment="1">
      <alignment vertical="center" wrapText="1"/>
    </xf>
    <xf numFmtId="4" fontId="18" fillId="2" borderId="33" xfId="0" applyNumberFormat="1" applyFont="1" applyFill="1" applyBorder="1" applyAlignment="1">
      <alignment vertical="center" wrapText="1"/>
    </xf>
    <xf numFmtId="0" fontId="18" fillId="2" borderId="37" xfId="2" applyFont="1" applyFill="1" applyBorder="1" applyAlignment="1">
      <alignment vertical="center" wrapText="1"/>
    </xf>
    <xf numFmtId="0" fontId="18" fillId="2" borderId="42" xfId="2" applyFont="1" applyFill="1" applyBorder="1" applyAlignment="1">
      <alignment horizontal="center" vertical="center" wrapText="1"/>
    </xf>
    <xf numFmtId="165" fontId="18" fillId="2" borderId="42" xfId="1" applyNumberFormat="1" applyFont="1" applyFill="1" applyBorder="1" applyAlignment="1">
      <alignment vertical="center" wrapText="1"/>
    </xf>
    <xf numFmtId="165" fontId="18" fillId="2" borderId="33" xfId="1" applyNumberFormat="1" applyFont="1" applyFill="1" applyBorder="1" applyAlignment="1">
      <alignment vertical="center" wrapText="1"/>
    </xf>
    <xf numFmtId="165" fontId="18" fillId="2" borderId="45" xfId="1" applyNumberFormat="1" applyFont="1" applyFill="1" applyBorder="1" applyAlignment="1">
      <alignment vertical="center" wrapText="1"/>
    </xf>
    <xf numFmtId="165" fontId="18" fillId="2" borderId="46" xfId="1" applyNumberFormat="1" applyFont="1" applyFill="1" applyBorder="1" applyAlignment="1">
      <alignment vertical="center" wrapText="1"/>
    </xf>
    <xf numFmtId="165" fontId="18" fillId="2" borderId="43" xfId="1" applyNumberFormat="1" applyFont="1" applyFill="1" applyBorder="1" applyAlignment="1">
      <alignment vertical="center" wrapText="1"/>
    </xf>
    <xf numFmtId="0" fontId="25" fillId="0" borderId="1" xfId="0" applyFont="1" applyBorder="1" applyAlignment="1">
      <alignment vertical="center" wrapText="1"/>
    </xf>
    <xf numFmtId="0" fontId="24" fillId="0" borderId="1" xfId="0" applyFont="1" applyBorder="1" applyAlignment="1">
      <alignment horizontal="left" vertical="center" wrapText="1"/>
    </xf>
    <xf numFmtId="43" fontId="24" fillId="0" borderId="1" xfId="1" applyFont="1" applyBorder="1" applyAlignment="1">
      <alignment horizontal="center" vertical="center" wrapText="1"/>
    </xf>
    <xf numFmtId="43" fontId="24" fillId="2" borderId="1" xfId="1" applyFont="1" applyFill="1" applyBorder="1" applyAlignment="1">
      <alignment horizontal="center" vertical="center" wrapText="1"/>
    </xf>
    <xf numFmtId="43" fontId="25" fillId="0" borderId="1" xfId="1" applyFont="1" applyBorder="1" applyAlignment="1">
      <alignment vertical="center" wrapText="1"/>
    </xf>
    <xf numFmtId="0" fontId="25" fillId="0" borderId="0" xfId="0" applyFont="1"/>
    <xf numFmtId="0" fontId="25" fillId="0" borderId="2" xfId="0" applyFont="1" applyBorder="1" applyAlignment="1">
      <alignment vertical="distributed" wrapText="1"/>
    </xf>
    <xf numFmtId="0" fontId="25" fillId="0" borderId="1" xfId="0" applyFont="1" applyBorder="1" applyAlignment="1">
      <alignment horizontal="center"/>
    </xf>
    <xf numFmtId="43" fontId="25" fillId="0" borderId="1" xfId="1" applyFont="1" applyBorder="1"/>
    <xf numFmtId="0" fontId="25" fillId="0" borderId="2" xfId="0" applyFont="1" applyBorder="1" applyAlignment="1">
      <alignment vertical="distributed"/>
    </xf>
    <xf numFmtId="0" fontId="24" fillId="0" borderId="2" xfId="0" applyFont="1" applyBorder="1" applyAlignment="1">
      <alignment horizontal="left" vertical="distributed"/>
    </xf>
    <xf numFmtId="0" fontId="24" fillId="0" borderId="1" xfId="0" applyFont="1" applyBorder="1" applyAlignment="1">
      <alignment horizontal="center"/>
    </xf>
    <xf numFmtId="43" fontId="24" fillId="0" borderId="1" xfId="1" applyFont="1" applyBorder="1"/>
    <xf numFmtId="0" fontId="24" fillId="0" borderId="0" xfId="0" applyFont="1"/>
    <xf numFmtId="0" fontId="24" fillId="0" borderId="2" xfId="0" applyFont="1" applyBorder="1"/>
    <xf numFmtId="0" fontId="25" fillId="0" borderId="37" xfId="0" applyFont="1" applyBorder="1"/>
    <xf numFmtId="0" fontId="25" fillId="0" borderId="2" xfId="0" applyFont="1" applyBorder="1"/>
    <xf numFmtId="0" fontId="25" fillId="0" borderId="1" xfId="0" applyFont="1" applyBorder="1"/>
    <xf numFmtId="0" fontId="25" fillId="0" borderId="2" xfId="0" applyFont="1" applyBorder="1" applyAlignment="1">
      <alignment horizontal="left" vertical="center" wrapText="1"/>
    </xf>
    <xf numFmtId="0" fontId="24" fillId="0" borderId="37" xfId="0" applyFont="1" applyBorder="1"/>
    <xf numFmtId="0" fontId="24" fillId="0" borderId="6" xfId="0" applyFont="1" applyBorder="1"/>
    <xf numFmtId="43" fontId="24" fillId="0" borderId="6" xfId="1" applyFont="1" applyBorder="1"/>
    <xf numFmtId="0" fontId="25" fillId="2" borderId="37" xfId="0" applyFont="1" applyFill="1" applyBorder="1" applyAlignment="1">
      <alignment vertical="center" wrapText="1"/>
    </xf>
    <xf numFmtId="0" fontId="25" fillId="2" borderId="42" xfId="0" applyFont="1" applyFill="1" applyBorder="1" applyAlignment="1">
      <alignment vertical="center" wrapText="1"/>
    </xf>
    <xf numFmtId="43" fontId="25" fillId="2" borderId="42" xfId="1" applyFont="1" applyFill="1" applyBorder="1" applyAlignment="1">
      <alignment vertical="center" wrapText="1"/>
    </xf>
    <xf numFmtId="0" fontId="25" fillId="0" borderId="4" xfId="0" applyFont="1" applyBorder="1" applyAlignment="1">
      <alignment vertical="center" wrapText="1"/>
    </xf>
    <xf numFmtId="0" fontId="25" fillId="2" borderId="7" xfId="0" applyFont="1" applyFill="1" applyBorder="1" applyAlignment="1">
      <alignment vertical="center" wrapText="1"/>
    </xf>
    <xf numFmtId="0" fontId="25" fillId="2" borderId="0" xfId="0" applyFont="1" applyFill="1" applyAlignment="1">
      <alignment vertical="center" wrapText="1"/>
    </xf>
    <xf numFmtId="43" fontId="25" fillId="2" borderId="0" xfId="1" applyFont="1" applyFill="1" applyBorder="1" applyAlignment="1">
      <alignment vertical="center" wrapText="1"/>
    </xf>
    <xf numFmtId="0" fontId="24" fillId="2" borderId="0" xfId="0" applyFont="1" applyFill="1" applyAlignment="1">
      <alignment horizontal="left" vertical="center" wrapText="1"/>
    </xf>
    <xf numFmtId="0" fontId="25" fillId="0" borderId="4" xfId="0" applyFont="1" applyBorder="1" applyAlignment="1">
      <alignment horizontal="left" vertical="center" wrapText="1"/>
    </xf>
    <xf numFmtId="0" fontId="25" fillId="0" borderId="1" xfId="0" applyFont="1" applyBorder="1" applyAlignment="1">
      <alignment horizontal="left" vertical="center" wrapText="1"/>
    </xf>
    <xf numFmtId="0" fontId="25" fillId="2" borderId="0" xfId="0" applyFont="1" applyFill="1" applyAlignment="1">
      <alignment horizontal="left" vertical="center" wrapText="1"/>
    </xf>
    <xf numFmtId="0" fontId="25" fillId="2" borderId="45" xfId="0" applyFont="1" applyFill="1" applyBorder="1" applyAlignment="1">
      <alignment horizontal="left" vertical="center" wrapText="1"/>
    </xf>
    <xf numFmtId="0" fontId="25" fillId="2" borderId="45" xfId="0" applyFont="1" applyFill="1" applyBorder="1" applyAlignment="1">
      <alignment vertical="center" wrapText="1"/>
    </xf>
    <xf numFmtId="43" fontId="25" fillId="2" borderId="45" xfId="1" applyFont="1" applyFill="1" applyBorder="1" applyAlignment="1">
      <alignment vertical="center" wrapText="1"/>
    </xf>
    <xf numFmtId="0" fontId="25" fillId="0" borderId="5" xfId="0" applyFont="1" applyBorder="1" applyAlignment="1">
      <alignment vertical="center" wrapText="1"/>
    </xf>
    <xf numFmtId="43" fontId="25" fillId="2" borderId="5" xfId="1" applyFont="1" applyFill="1" applyBorder="1" applyAlignment="1">
      <alignment vertical="center" wrapText="1"/>
    </xf>
    <xf numFmtId="43" fontId="25" fillId="0" borderId="5" xfId="1" applyFont="1" applyBorder="1" applyAlignment="1">
      <alignment vertical="center" wrapText="1"/>
    </xf>
    <xf numFmtId="43" fontId="25" fillId="2" borderId="1" xfId="1" applyFont="1" applyFill="1" applyBorder="1" applyAlignment="1">
      <alignment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17" fontId="25" fillId="0" borderId="1" xfId="0" applyNumberFormat="1" applyFont="1" applyBorder="1" applyAlignment="1">
      <alignment vertical="center" wrapText="1"/>
    </xf>
    <xf numFmtId="0" fontId="24" fillId="0" borderId="1" xfId="0" applyFont="1" applyBorder="1" applyAlignment="1">
      <alignment vertical="center" wrapText="1"/>
    </xf>
    <xf numFmtId="165" fontId="24" fillId="0" borderId="1" xfId="1" applyNumberFormat="1" applyFont="1" applyBorder="1" applyAlignment="1">
      <alignment horizontal="right" vertical="center" wrapText="1"/>
    </xf>
    <xf numFmtId="165" fontId="24" fillId="0" borderId="1" xfId="1" applyNumberFormat="1" applyFont="1" applyBorder="1" applyAlignment="1">
      <alignment horizontal="center" vertical="center" wrapText="1"/>
    </xf>
    <xf numFmtId="165" fontId="25" fillId="0" borderId="1" xfId="1" applyNumberFormat="1" applyFont="1" applyBorder="1" applyAlignment="1">
      <alignment vertical="center" wrapText="1"/>
    </xf>
    <xf numFmtId="165" fontId="24" fillId="0" borderId="1" xfId="1" applyNumberFormat="1" applyFont="1" applyBorder="1" applyAlignment="1">
      <alignment vertical="center" wrapText="1"/>
    </xf>
    <xf numFmtId="165" fontId="25" fillId="0" borderId="1" xfId="1" applyNumberFormat="1" applyFont="1" applyBorder="1"/>
    <xf numFmtId="165" fontId="24" fillId="0" borderId="1" xfId="1" applyNumberFormat="1" applyFont="1" applyBorder="1"/>
    <xf numFmtId="165" fontId="24" fillId="0" borderId="6" xfId="1" applyNumberFormat="1" applyFont="1" applyBorder="1"/>
    <xf numFmtId="165" fontId="25" fillId="2" borderId="42" xfId="1" applyNumberFormat="1" applyFont="1" applyFill="1" applyBorder="1" applyAlignment="1">
      <alignment vertical="center" wrapText="1"/>
    </xf>
    <xf numFmtId="165" fontId="25" fillId="2" borderId="43" xfId="1" applyNumberFormat="1" applyFont="1" applyFill="1" applyBorder="1" applyAlignment="1">
      <alignment vertical="center" wrapText="1"/>
    </xf>
    <xf numFmtId="165" fontId="25" fillId="2" borderId="0" xfId="1" applyNumberFormat="1" applyFont="1" applyFill="1" applyBorder="1" applyAlignment="1">
      <alignment vertical="center" wrapText="1"/>
    </xf>
    <xf numFmtId="165" fontId="25" fillId="2" borderId="33" xfId="1" applyNumberFormat="1" applyFont="1" applyFill="1" applyBorder="1" applyAlignment="1">
      <alignment vertical="center" wrapText="1"/>
    </xf>
    <xf numFmtId="165" fontId="25" fillId="2" borderId="45" xfId="1" applyNumberFormat="1" applyFont="1" applyFill="1" applyBorder="1" applyAlignment="1">
      <alignment vertical="center" wrapText="1"/>
    </xf>
    <xf numFmtId="165" fontId="25" fillId="2" borderId="46" xfId="1" applyNumberFormat="1" applyFont="1" applyFill="1" applyBorder="1" applyAlignment="1">
      <alignment vertical="center" wrapText="1"/>
    </xf>
    <xf numFmtId="165" fontId="25" fillId="0" borderId="5" xfId="1" applyNumberFormat="1" applyFont="1" applyBorder="1" applyAlignment="1">
      <alignment vertical="center" wrapText="1"/>
    </xf>
    <xf numFmtId="165" fontId="17" fillId="0" borderId="1" xfId="1" applyNumberFormat="1" applyFont="1" applyFill="1" applyBorder="1" applyAlignment="1">
      <alignment horizontal="center" vertical="center" wrapText="1"/>
    </xf>
    <xf numFmtId="165" fontId="24" fillId="0" borderId="1" xfId="1" applyNumberFormat="1" applyFont="1" applyBorder="1" applyAlignment="1">
      <alignment horizontal="center" vertical="center"/>
    </xf>
    <xf numFmtId="165" fontId="25" fillId="0" borderId="1" xfId="1" applyNumberFormat="1" applyFont="1" applyBorder="1" applyAlignment="1"/>
    <xf numFmtId="165" fontId="25" fillId="0" borderId="1" xfId="1" applyNumberFormat="1" applyFont="1" applyBorder="1" applyAlignment="1">
      <alignment horizontal="right"/>
    </xf>
    <xf numFmtId="165" fontId="25" fillId="0" borderId="1" xfId="1" applyNumberFormat="1" applyFont="1" applyBorder="1" applyAlignment="1">
      <alignment horizontal="right" wrapText="1"/>
    </xf>
    <xf numFmtId="165" fontId="24" fillId="0" borderId="1" xfId="1" applyNumberFormat="1" applyFont="1" applyBorder="1" applyAlignment="1">
      <alignment horizontal="right" wrapText="1"/>
    </xf>
    <xf numFmtId="165" fontId="18" fillId="0" borderId="1" xfId="1" applyNumberFormat="1" applyFont="1" applyBorder="1" applyAlignment="1">
      <alignment horizontal="left" vertical="center" wrapText="1"/>
    </xf>
    <xf numFmtId="165" fontId="18" fillId="0" borderId="1" xfId="1" applyNumberFormat="1" applyFont="1" applyBorder="1" applyAlignment="1">
      <alignment horizontal="center"/>
    </xf>
    <xf numFmtId="165" fontId="18" fillId="0" borderId="2" xfId="1" applyNumberFormat="1" applyFont="1" applyBorder="1"/>
    <xf numFmtId="165" fontId="17" fillId="0" borderId="1" xfId="1" applyNumberFormat="1" applyFont="1" applyBorder="1" applyAlignment="1">
      <alignment horizontal="center" vertical="distributed"/>
    </xf>
    <xf numFmtId="165" fontId="17" fillId="0" borderId="1" xfId="1" applyNumberFormat="1" applyFont="1" applyBorder="1" applyAlignment="1">
      <alignment horizontal="center"/>
    </xf>
    <xf numFmtId="165" fontId="17" fillId="0" borderId="1" xfId="1" applyNumberFormat="1" applyFont="1" applyBorder="1" applyAlignment="1">
      <alignment horizontal="center" vertical="center"/>
    </xf>
    <xf numFmtId="165" fontId="17" fillId="0" borderId="1" xfId="1" quotePrefix="1" applyNumberFormat="1" applyFont="1" applyFill="1" applyBorder="1" applyAlignment="1">
      <alignment horizontal="center" vertical="center" wrapText="1"/>
    </xf>
    <xf numFmtId="165" fontId="18" fillId="0" borderId="1" xfId="1" applyNumberFormat="1" applyFont="1" applyFill="1" applyBorder="1" applyAlignment="1">
      <alignment horizontal="right" vertical="center" wrapText="1"/>
    </xf>
    <xf numFmtId="165" fontId="18" fillId="0" borderId="1" xfId="1" applyNumberFormat="1" applyFont="1" applyBorder="1" applyAlignment="1">
      <alignment horizontal="right" wrapText="1"/>
    </xf>
    <xf numFmtId="165" fontId="17" fillId="0" borderId="1" xfId="1" applyNumberFormat="1" applyFont="1" applyBorder="1" applyAlignment="1">
      <alignment horizontal="right" wrapText="1"/>
    </xf>
    <xf numFmtId="165" fontId="26" fillId="0" borderId="1" xfId="1" applyNumberFormat="1" applyFont="1" applyBorder="1" applyAlignment="1">
      <alignment horizontal="center" vertical="center" wrapText="1"/>
    </xf>
    <xf numFmtId="165" fontId="26" fillId="0" borderId="1" xfId="1" applyNumberFormat="1" applyFont="1" applyBorder="1" applyAlignment="1">
      <alignment horizontal="center" wrapText="1"/>
    </xf>
    <xf numFmtId="165" fontId="26" fillId="0" borderId="1" xfId="1" applyNumberFormat="1" applyFont="1" applyBorder="1" applyAlignment="1">
      <alignment horizontal="center"/>
    </xf>
    <xf numFmtId="165" fontId="21" fillId="0" borderId="1" xfId="1" applyNumberFormat="1" applyFont="1" applyBorder="1" applyAlignment="1">
      <alignment horizontal="center" vertical="center"/>
    </xf>
    <xf numFmtId="165" fontId="22" fillId="0" borderId="1" xfId="1" applyNumberFormat="1" applyFont="1" applyBorder="1" applyAlignment="1">
      <alignment horizontal="center" vertical="center"/>
    </xf>
    <xf numFmtId="165" fontId="22" fillId="0" borderId="1" xfId="1" applyNumberFormat="1" applyFont="1" applyBorder="1"/>
    <xf numFmtId="165" fontId="22" fillId="2" borderId="1" xfId="1" applyNumberFormat="1" applyFont="1" applyFill="1" applyBorder="1" applyAlignment="1">
      <alignment vertical="center" wrapText="1"/>
    </xf>
    <xf numFmtId="9" fontId="21" fillId="2" borderId="1" xfId="4" applyFont="1" applyFill="1" applyBorder="1" applyAlignment="1">
      <alignment horizontal="left" vertical="center" wrapText="1"/>
    </xf>
    <xf numFmtId="9" fontId="21" fillId="2" borderId="1" xfId="4" applyFont="1" applyFill="1" applyBorder="1" applyAlignment="1">
      <alignment horizontal="center" vertical="center" wrapText="1"/>
    </xf>
    <xf numFmtId="165" fontId="17" fillId="2" borderId="1" xfId="1" applyNumberFormat="1" applyFont="1" applyFill="1" applyBorder="1" applyAlignment="1">
      <alignment horizontal="right" vertical="center" wrapText="1"/>
    </xf>
    <xf numFmtId="165" fontId="18" fillId="0" borderId="1" xfId="1" applyNumberFormat="1" applyFont="1" applyBorder="1" applyAlignment="1">
      <alignment horizontal="center" wrapText="1"/>
    </xf>
    <xf numFmtId="165" fontId="17" fillId="0" borderId="1" xfId="1" applyNumberFormat="1" applyFont="1" applyBorder="1" applyAlignment="1">
      <alignment horizontal="center" wrapText="1"/>
    </xf>
    <xf numFmtId="165" fontId="17" fillId="0" borderId="1" xfId="1" applyNumberFormat="1" applyFont="1" applyBorder="1" applyAlignment="1">
      <alignment horizontal="right"/>
    </xf>
    <xf numFmtId="0" fontId="25" fillId="3" borderId="1" xfId="2" applyFont="1" applyBorder="1" applyAlignment="1">
      <alignment vertical="center" wrapText="1"/>
    </xf>
    <xf numFmtId="165" fontId="24" fillId="0" borderId="1" xfId="1" applyNumberFormat="1" applyFont="1" applyFill="1" applyBorder="1" applyAlignment="1">
      <alignment horizontal="center" vertical="center" wrapText="1"/>
    </xf>
    <xf numFmtId="43" fontId="25" fillId="2" borderId="2" xfId="1" applyFont="1" applyFill="1" applyBorder="1" applyAlignment="1">
      <alignment vertical="center"/>
    </xf>
    <xf numFmtId="43" fontId="25" fillId="2" borderId="2" xfId="1" applyFont="1" applyFill="1" applyBorder="1" applyAlignment="1">
      <alignment vertical="distributed"/>
    </xf>
    <xf numFmtId="43" fontId="25" fillId="0" borderId="1" xfId="1" applyFont="1" applyBorder="1" applyAlignment="1">
      <alignment vertical="center"/>
    </xf>
    <xf numFmtId="0" fontId="24" fillId="0" borderId="1" xfId="5" applyFont="1" applyBorder="1" applyAlignment="1">
      <alignment horizontal="center"/>
    </xf>
    <xf numFmtId="0" fontId="24" fillId="0" borderId="1" xfId="5" applyFont="1" applyBorder="1" applyAlignment="1">
      <alignment vertical="center"/>
    </xf>
    <xf numFmtId="0" fontId="24" fillId="3" borderId="1" xfId="2" applyFont="1" applyBorder="1" applyAlignment="1">
      <alignment vertical="center" wrapText="1"/>
    </xf>
    <xf numFmtId="43" fontId="25" fillId="0" borderId="1" xfId="1" applyFont="1" applyBorder="1" applyAlignment="1">
      <alignment horizontal="left"/>
    </xf>
    <xf numFmtId="165" fontId="25" fillId="0" borderId="1" xfId="1" applyNumberFormat="1" applyFont="1" applyBorder="1" applyAlignment="1">
      <alignment horizontal="center"/>
    </xf>
    <xf numFmtId="43" fontId="25" fillId="0" borderId="1" xfId="1" applyFont="1" applyBorder="1" applyAlignment="1">
      <alignment horizontal="left" wrapText="1"/>
    </xf>
    <xf numFmtId="0" fontId="25" fillId="0" borderId="1" xfId="1" applyNumberFormat="1" applyFont="1" applyBorder="1" applyAlignment="1">
      <alignment horizontal="center" vertical="center"/>
    </xf>
    <xf numFmtId="43" fontId="25" fillId="0" borderId="2" xfId="1" applyFont="1" applyBorder="1" applyAlignment="1"/>
    <xf numFmtId="165" fontId="25" fillId="0" borderId="2" xfId="1" applyNumberFormat="1" applyFont="1" applyBorder="1"/>
    <xf numFmtId="165" fontId="25" fillId="0" borderId="4" xfId="1" applyNumberFormat="1" applyFont="1" applyBorder="1"/>
    <xf numFmtId="0" fontId="7" fillId="0" borderId="0" xfId="0" applyFont="1" applyAlignment="1">
      <alignment horizontal="left"/>
    </xf>
    <xf numFmtId="0" fontId="8" fillId="0" borderId="0" xfId="0" applyFont="1" applyAlignment="1">
      <alignment horizontal="center"/>
    </xf>
    <xf numFmtId="0" fontId="17" fillId="0" borderId="1" xfId="0" applyFont="1" applyBorder="1" applyAlignment="1">
      <alignment horizontal="left" vertical="center" wrapText="1"/>
    </xf>
    <xf numFmtId="0" fontId="17" fillId="0" borderId="6" xfId="0" applyFont="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165" fontId="17" fillId="0" borderId="1" xfId="1" applyNumberFormat="1" applyFont="1" applyBorder="1" applyAlignment="1">
      <alignment horizontal="center" vertical="center" wrapText="1"/>
    </xf>
    <xf numFmtId="0" fontId="18" fillId="2" borderId="7"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33"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0" xfId="0" applyFont="1" applyFill="1" applyAlignment="1">
      <alignment horizontal="left" vertical="center" wrapText="1"/>
    </xf>
    <xf numFmtId="0" fontId="18" fillId="2" borderId="44" xfId="0" applyFont="1" applyFill="1" applyBorder="1" applyAlignment="1">
      <alignment horizontal="left" vertical="center" wrapText="1"/>
    </xf>
    <xf numFmtId="0" fontId="18" fillId="2" borderId="45"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65" fontId="17" fillId="2" borderId="1" xfId="1" applyNumberFormat="1" applyFont="1" applyFill="1" applyBorder="1" applyAlignment="1">
      <alignment horizontal="center" vertical="center" wrapText="1"/>
    </xf>
    <xf numFmtId="0" fontId="17" fillId="2" borderId="1" xfId="0" applyFont="1" applyFill="1" applyBorder="1" applyAlignment="1">
      <alignment horizontal="left" vertical="center" wrapText="1"/>
    </xf>
    <xf numFmtId="165" fontId="18" fillId="2" borderId="42" xfId="1" applyNumberFormat="1" applyFont="1" applyFill="1" applyBorder="1" applyAlignment="1">
      <alignment horizontal="center" vertical="center" wrapText="1"/>
    </xf>
    <xf numFmtId="165" fontId="18" fillId="2" borderId="43" xfId="1" applyNumberFormat="1"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25"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0" xfId="0" applyFont="1" applyFill="1" applyAlignment="1">
      <alignment horizontal="left" vertical="center" wrapText="1"/>
    </xf>
    <xf numFmtId="0" fontId="25" fillId="2" borderId="7" xfId="0" applyFont="1" applyFill="1" applyBorder="1" applyAlignment="1">
      <alignment horizontal="left" vertical="center" wrapText="1"/>
    </xf>
    <xf numFmtId="0" fontId="25" fillId="2" borderId="0" xfId="0" applyFont="1" applyFill="1" applyAlignment="1">
      <alignment horizontal="left" vertical="center" wrapText="1"/>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43" fontId="24" fillId="0" borderId="2" xfId="1" applyFont="1" applyBorder="1" applyAlignment="1">
      <alignment horizontal="center" vertical="center" wrapText="1"/>
    </xf>
    <xf numFmtId="43" fontId="24" fillId="0" borderId="3" xfId="1" applyFont="1" applyBorder="1" applyAlignment="1">
      <alignment horizontal="center" vertical="center" wrapText="1"/>
    </xf>
    <xf numFmtId="43" fontId="24" fillId="0" borderId="4" xfId="1" applyFont="1" applyBorder="1" applyAlignment="1">
      <alignment horizontal="center" vertical="center" wrapText="1"/>
    </xf>
    <xf numFmtId="0" fontId="25" fillId="2" borderId="33" xfId="0" applyFont="1" applyFill="1" applyBorder="1" applyAlignment="1">
      <alignment horizontal="lef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3" fontId="24" fillId="0" borderId="1" xfId="1"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8" fillId="0" borderId="1" xfId="2" applyFont="1" applyFill="1" applyBorder="1" applyAlignment="1">
      <alignment horizontal="center" vertical="center" wrapText="1"/>
    </xf>
    <xf numFmtId="43" fontId="17" fillId="0" borderId="1" xfId="1" applyFont="1" applyFill="1" applyBorder="1" applyAlignment="1">
      <alignment horizontal="center" vertical="center" wrapText="1"/>
    </xf>
    <xf numFmtId="165" fontId="17" fillId="0" borderId="1" xfId="1" applyNumberFormat="1"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165" fontId="24" fillId="0" borderId="1" xfId="1" applyNumberFormat="1" applyFont="1" applyBorder="1" applyAlignment="1">
      <alignment horizontal="center" vertical="center" wrapText="1"/>
    </xf>
    <xf numFmtId="43" fontId="24" fillId="0" borderId="1" xfId="1" applyFont="1" applyBorder="1" applyAlignment="1">
      <alignment horizontal="left" vertical="center" wrapText="1"/>
    </xf>
    <xf numFmtId="43" fontId="25" fillId="0" borderId="1" xfId="1" applyFont="1" applyBorder="1" applyAlignment="1">
      <alignment horizontal="center" vertical="center" wrapText="1"/>
    </xf>
    <xf numFmtId="43" fontId="24" fillId="0" borderId="2" xfId="1" applyFont="1" applyBorder="1" applyAlignment="1">
      <alignment horizontal="left" vertical="center" wrapText="1"/>
    </xf>
    <xf numFmtId="43" fontId="24" fillId="0" borderId="3" xfId="1" applyFont="1" applyBorder="1" applyAlignment="1">
      <alignment horizontal="left" vertical="center" wrapText="1"/>
    </xf>
    <xf numFmtId="43" fontId="24" fillId="0" borderId="4" xfId="1" applyFont="1" applyBorder="1" applyAlignment="1">
      <alignment horizontal="left" vertical="center" wrapText="1"/>
    </xf>
    <xf numFmtId="43" fontId="17" fillId="0" borderId="1" xfId="1" applyFont="1" applyFill="1" applyBorder="1" applyAlignment="1">
      <alignment horizontal="left" vertical="center" wrapText="1"/>
    </xf>
    <xf numFmtId="43" fontId="18" fillId="0" borderId="1" xfId="1"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1" fillId="2" borderId="9" xfId="0" applyFont="1" applyFill="1" applyBorder="1" applyAlignment="1">
      <alignment horizontal="left"/>
    </xf>
    <xf numFmtId="0" fontId="11" fillId="2" borderId="10" xfId="0" applyFont="1" applyFill="1" applyBorder="1" applyAlignment="1">
      <alignment horizontal="left"/>
    </xf>
    <xf numFmtId="0" fontId="11" fillId="2" borderId="11" xfId="0" applyFont="1" applyFill="1" applyBorder="1" applyAlignment="1">
      <alignment horizontal="left"/>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2"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165" fontId="21" fillId="2" borderId="1" xfId="0" applyNumberFormat="1" applyFont="1" applyFill="1" applyBorder="1" applyAlignment="1">
      <alignment horizontal="center" vertical="center" wrapText="1"/>
    </xf>
    <xf numFmtId="0" fontId="18" fillId="2" borderId="1" xfId="2" applyFont="1" applyFill="1" applyBorder="1" applyAlignment="1">
      <alignment horizontal="center" vertical="center" wrapText="1"/>
    </xf>
    <xf numFmtId="0" fontId="17" fillId="2" borderId="1" xfId="2" applyFont="1" applyFill="1" applyBorder="1" applyAlignment="1">
      <alignment horizontal="center" vertical="center" wrapText="1"/>
    </xf>
    <xf numFmtId="0" fontId="12" fillId="0" borderId="1" xfId="0" applyFont="1" applyBorder="1" applyAlignment="1">
      <alignment horizontal="center"/>
    </xf>
    <xf numFmtId="165" fontId="17" fillId="0" borderId="1" xfId="0" applyNumberFormat="1" applyFont="1" applyBorder="1" applyAlignment="1">
      <alignment horizontal="left" vertical="center" wrapText="1"/>
    </xf>
    <xf numFmtId="165" fontId="18" fillId="0" borderId="1" xfId="0" applyNumberFormat="1" applyFont="1" applyBorder="1" applyAlignment="1">
      <alignment horizontal="center" vertical="center" wrapText="1"/>
    </xf>
    <xf numFmtId="165" fontId="17" fillId="0" borderId="2" xfId="1" applyNumberFormat="1" applyFont="1" applyFill="1" applyBorder="1" applyAlignment="1">
      <alignment horizontal="center" vertical="center" wrapText="1"/>
    </xf>
    <xf numFmtId="165" fontId="17" fillId="0" borderId="3" xfId="1" applyNumberFormat="1" applyFont="1" applyFill="1" applyBorder="1" applyAlignment="1">
      <alignment horizontal="center" vertical="center" wrapText="1"/>
    </xf>
    <xf numFmtId="165" fontId="17" fillId="0" borderId="4" xfId="1"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43" fontId="17" fillId="0" borderId="3" xfId="1" applyFont="1" applyBorder="1" applyAlignment="1">
      <alignment horizontal="left"/>
    </xf>
    <xf numFmtId="43" fontId="17" fillId="0" borderId="4" xfId="1" applyFont="1" applyBorder="1" applyAlignment="1">
      <alignment horizontal="left"/>
    </xf>
    <xf numFmtId="43" fontId="17" fillId="0" borderId="2" xfId="1" applyFont="1" applyFill="1" applyBorder="1" applyAlignment="1">
      <alignment horizontal="center" vertical="center" wrapText="1"/>
    </xf>
    <xf numFmtId="43" fontId="17" fillId="0" borderId="3" xfId="1" applyFont="1" applyFill="1" applyBorder="1" applyAlignment="1">
      <alignment horizontal="center" vertical="center" wrapText="1"/>
    </xf>
    <xf numFmtId="43" fontId="17" fillId="0" borderId="4" xfId="1" applyFont="1" applyFill="1" applyBorder="1" applyAlignment="1">
      <alignment horizontal="center" vertical="center" wrapText="1"/>
    </xf>
  </cellXfs>
  <cellStyles count="7">
    <cellStyle name="20% - Accent4" xfId="2" builtinId="42"/>
    <cellStyle name="Comma" xfId="1" builtinId="3"/>
    <cellStyle name="Comma 2" xfId="6" xr:uid="{2FB1C269-D554-4D3D-B443-B5631D6EAAB8}"/>
    <cellStyle name="Normal" xfId="0" builtinId="0"/>
    <cellStyle name="Normal - Style1 2 2" xfId="3" xr:uid="{00000000-0005-0000-0000-000006000000}"/>
    <cellStyle name="Normal 2" xfId="5" xr:uid="{1152F854-38FF-4102-9B8E-A98290C9CDE3}"/>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E807F3B9-2739-B34A-95C3-5EDEDD9F38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245110</xdr:colOff>
      <xdr:row>38</xdr:row>
      <xdr:rowOff>118110</xdr:rowOff>
    </xdr:to>
    <xdr:pic>
      <xdr:nvPicPr>
        <xdr:cNvPr id="2" name="Picture 1">
          <a:extLst>
            <a:ext uri="{FF2B5EF4-FFF2-40B4-BE49-F238E27FC236}">
              <a16:creationId xmlns:a16="http://schemas.microsoft.com/office/drawing/2014/main" id="{4A5DD673-084C-1018-680C-53646A6C07A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5731510" cy="73571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21590</xdr:colOff>
      <xdr:row>42</xdr:row>
      <xdr:rowOff>97155</xdr:rowOff>
    </xdr:to>
    <xdr:pic>
      <xdr:nvPicPr>
        <xdr:cNvPr id="2" name="Picture 1">
          <a:extLst>
            <a:ext uri="{FF2B5EF4-FFF2-40B4-BE49-F238E27FC236}">
              <a16:creationId xmlns:a16="http://schemas.microsoft.com/office/drawing/2014/main" id="{B97472EB-C662-0FF6-C59D-D8A22947630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727190" cy="809815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494665</xdr:colOff>
      <xdr:row>42</xdr:row>
      <xdr:rowOff>76200</xdr:rowOff>
    </xdr:to>
    <xdr:pic>
      <xdr:nvPicPr>
        <xdr:cNvPr id="2" name="Picture 1">
          <a:extLst>
            <a:ext uri="{FF2B5EF4-FFF2-40B4-BE49-F238E27FC236}">
              <a16:creationId xmlns:a16="http://schemas.microsoft.com/office/drawing/2014/main" id="{4756CA54-7760-0C73-638F-CF6415A8D898}"/>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90665" cy="80772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589915</xdr:colOff>
      <xdr:row>42</xdr:row>
      <xdr:rowOff>139700</xdr:rowOff>
    </xdr:to>
    <xdr:pic>
      <xdr:nvPicPr>
        <xdr:cNvPr id="2" name="Picture 1">
          <a:extLst>
            <a:ext uri="{FF2B5EF4-FFF2-40B4-BE49-F238E27FC236}">
              <a16:creationId xmlns:a16="http://schemas.microsoft.com/office/drawing/2014/main" id="{0470128D-7EDD-84E7-75A4-F02C6B14477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685915" cy="81407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456"/>
      <c r="B1" s="456"/>
      <c r="C1" s="456"/>
      <c r="D1" s="456"/>
      <c r="E1" s="456"/>
      <c r="F1" s="456"/>
    </row>
    <row r="2" spans="1:6" x14ac:dyDescent="0.25">
      <c r="A2" s="456" t="s">
        <v>685</v>
      </c>
      <c r="B2" s="456"/>
      <c r="C2" s="456"/>
      <c r="D2" s="456"/>
      <c r="E2" s="456"/>
      <c r="F2" s="456"/>
    </row>
    <row r="3" spans="1:6" x14ac:dyDescent="0.25">
      <c r="A3" s="456" t="s">
        <v>689</v>
      </c>
      <c r="B3" s="456"/>
      <c r="C3" s="456"/>
      <c r="D3" s="456"/>
      <c r="E3" s="456"/>
      <c r="F3" s="456"/>
    </row>
    <row r="4" spans="1:6" x14ac:dyDescent="0.25">
      <c r="A4" s="456"/>
      <c r="B4" s="456"/>
      <c r="C4" s="456"/>
      <c r="D4" s="456"/>
      <c r="E4" s="456"/>
      <c r="F4" s="456"/>
    </row>
    <row r="5" spans="1:6" ht="31.5" x14ac:dyDescent="0.25">
      <c r="A5" s="456"/>
      <c r="B5" s="456"/>
      <c r="C5" s="456"/>
      <c r="D5" s="5" t="s">
        <v>625</v>
      </c>
      <c r="E5" s="4" t="s">
        <v>709</v>
      </c>
      <c r="F5" s="4" t="s">
        <v>710</v>
      </c>
    </row>
    <row r="6" spans="1:6" x14ac:dyDescent="0.25">
      <c r="A6" s="455" t="s">
        <v>660</v>
      </c>
      <c r="B6" s="455"/>
      <c r="C6" s="455"/>
      <c r="D6" s="5"/>
      <c r="E6" s="6"/>
      <c r="F6" s="6"/>
    </row>
    <row r="7" spans="1:6" x14ac:dyDescent="0.25">
      <c r="B7" s="455" t="s">
        <v>691</v>
      </c>
      <c r="C7" s="455"/>
      <c r="D7" s="5"/>
    </row>
    <row r="8" spans="1:6" x14ac:dyDescent="0.25">
      <c r="C8" s="3" t="s">
        <v>3</v>
      </c>
      <c r="D8" s="9">
        <v>1</v>
      </c>
      <c r="E8" s="11" t="e">
        <f>-GETPIVOTDATA("Audited Balance",#REF!,"ELEMENTS","Revenue","FINANCIAL STATEMENTS LINE","Tax Revenue")</f>
        <v>#REF!</v>
      </c>
      <c r="F8" s="11"/>
    </row>
    <row r="9" spans="1:6" x14ac:dyDescent="0.25">
      <c r="C9" s="3" t="s">
        <v>692</v>
      </c>
      <c r="D9" s="9">
        <v>2</v>
      </c>
      <c r="E9" s="11" t="e">
        <f>-GETPIVOTDATA("Audited Balance",#REF!,"ELEMENTS","Revenue","FINANCIAL STATEMENTS LINE","Non-Tax Revenue")</f>
        <v>#REF!</v>
      </c>
      <c r="F9" s="11"/>
    </row>
    <row r="10" spans="1:6" x14ac:dyDescent="0.25">
      <c r="C10" s="3" t="s">
        <v>693</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694</v>
      </c>
      <c r="D11" s="9">
        <v>4</v>
      </c>
      <c r="E11" s="11" t="e">
        <f>-GETPIVOTDATA("Audited Balance",#REF!,"ELEMENTS","Revenue","FINANCIAL STATEMENTS LINE","Aid and Grants")</f>
        <v>#REF!</v>
      </c>
      <c r="F11" s="11"/>
    </row>
    <row r="12" spans="1:6" x14ac:dyDescent="0.25">
      <c r="C12" s="3" t="s">
        <v>695</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455" t="s">
        <v>690</v>
      </c>
      <c r="C14" s="455"/>
      <c r="D14" s="10"/>
      <c r="E14" s="11"/>
      <c r="F14" s="11"/>
    </row>
    <row r="15" spans="1:6" x14ac:dyDescent="0.25">
      <c r="C15" s="3" t="s">
        <v>696</v>
      </c>
      <c r="D15" s="9">
        <v>5</v>
      </c>
      <c r="E15" s="11"/>
      <c r="F15" s="11"/>
    </row>
    <row r="16" spans="1:6" x14ac:dyDescent="0.25">
      <c r="C16" s="3" t="s">
        <v>697</v>
      </c>
      <c r="D16" s="9">
        <v>6</v>
      </c>
      <c r="E16" s="11"/>
      <c r="F16" s="11"/>
    </row>
    <row r="17" spans="1:7" x14ac:dyDescent="0.25">
      <c r="C17" s="3" t="s">
        <v>698</v>
      </c>
      <c r="D17" s="9">
        <v>7</v>
      </c>
      <c r="E17" s="11"/>
      <c r="F17" s="11"/>
    </row>
    <row r="18" spans="1:7" x14ac:dyDescent="0.25">
      <c r="D18" s="9"/>
      <c r="E18" s="11"/>
      <c r="F18" s="11"/>
    </row>
    <row r="19" spans="1:7" x14ac:dyDescent="0.25">
      <c r="A19" s="7" t="s">
        <v>699</v>
      </c>
      <c r="D19" s="9"/>
      <c r="E19" s="12" t="e">
        <f>SUM(E8:E18)</f>
        <v>#REF!</v>
      </c>
      <c r="F19" s="11"/>
    </row>
    <row r="20" spans="1:7" x14ac:dyDescent="0.25">
      <c r="D20" s="9"/>
      <c r="E20" s="11"/>
      <c r="F20" s="11"/>
    </row>
    <row r="21" spans="1:7" x14ac:dyDescent="0.25">
      <c r="A21" s="455" t="s">
        <v>700</v>
      </c>
      <c r="B21" s="455"/>
      <c r="C21" s="455"/>
      <c r="D21" s="10"/>
      <c r="E21" s="11"/>
      <c r="F21" s="11"/>
    </row>
    <row r="22" spans="1:7" x14ac:dyDescent="0.25">
      <c r="C22" s="3" t="s">
        <v>701</v>
      </c>
      <c r="D22" s="9">
        <v>8</v>
      </c>
      <c r="E22" s="11" t="e">
        <f>GETPIVOTDATA("Audited Balance",#REF!,"ELEMENTS","Expenditure","FINANCIAL STATEMENTS LINE","Salaries &amp; Wages")</f>
        <v>#REF!</v>
      </c>
      <c r="F22" s="11"/>
    </row>
    <row r="23" spans="1:7" x14ac:dyDescent="0.25">
      <c r="C23" s="3" t="s">
        <v>702</v>
      </c>
      <c r="D23" s="9">
        <v>9</v>
      </c>
      <c r="E23" s="11" t="e">
        <f>GETPIVOTDATA("Audited Balance",#REF!,"ELEMENTS","Expenditure","FINANCIAL STATEMENTS LINE","Social Benefits")</f>
        <v>#REF!</v>
      </c>
      <c r="F23" s="11"/>
    </row>
    <row r="24" spans="1:7" x14ac:dyDescent="0.25">
      <c r="C24" s="3" t="s">
        <v>703</v>
      </c>
      <c r="D24" s="9">
        <v>10</v>
      </c>
      <c r="E24" s="11" t="e">
        <f>GETPIVOTDATA("Audited Balance",#REF!,"ELEMENTS","Expenditure","FINANCIAL STATEMENTS LINE","Overhead Cost")</f>
        <v>#REF!</v>
      </c>
      <c r="F24" s="11"/>
    </row>
    <row r="25" spans="1:7" x14ac:dyDescent="0.25">
      <c r="B25" s="7" t="s">
        <v>704</v>
      </c>
      <c r="E25" s="12" t="e">
        <f>SUM(E22:E24)</f>
        <v>#REF!</v>
      </c>
      <c r="F25" s="11"/>
      <c r="G25" s="13">
        <v>-500000000</v>
      </c>
    </row>
    <row r="26" spans="1:7" x14ac:dyDescent="0.25">
      <c r="E26" s="11"/>
      <c r="F26" s="11"/>
    </row>
    <row r="27" spans="1:7" ht="31.5" x14ac:dyDescent="0.25">
      <c r="C27" s="8" t="s">
        <v>705</v>
      </c>
      <c r="E27" s="12" t="e">
        <f>E19-E25</f>
        <v>#REF!</v>
      </c>
      <c r="F27" s="11"/>
    </row>
    <row r="28" spans="1:7" x14ac:dyDescent="0.25">
      <c r="E28" s="11"/>
      <c r="F28" s="11"/>
    </row>
    <row r="29" spans="1:7" x14ac:dyDescent="0.25">
      <c r="C29" s="3" t="s">
        <v>427</v>
      </c>
      <c r="E29" s="11" t="e">
        <f>GETPIVOTDATA("Audited Balance",#REF!,"ELEMENTS","Expenditure","FINANCIAL STATEMENTS LINE","Public Debt Charges")</f>
        <v>#REF!</v>
      </c>
      <c r="F29" s="11"/>
    </row>
    <row r="30" spans="1:7" x14ac:dyDescent="0.25">
      <c r="C30" s="3" t="s">
        <v>706</v>
      </c>
      <c r="E30" s="11" t="e">
        <f>GETPIVOTDATA("Audited Balance",#REF!,"ELEMENTS","Expenditure","FINANCIAL STATEMENTS LINE","Gain/(Loss) on Investment")</f>
        <v>#REF!</v>
      </c>
      <c r="F30" s="11"/>
    </row>
    <row r="31" spans="1:7" x14ac:dyDescent="0.25">
      <c r="C31" s="3" t="s">
        <v>707</v>
      </c>
      <c r="E31" s="11" t="e">
        <f>GETPIVOTDATA("Audited Balance",#REF!,"ELEMENTS","Expenditure","FINANCIAL STATEMENTS LINE","Depreciation Charges")</f>
        <v>#REF!</v>
      </c>
      <c r="F31" s="11"/>
    </row>
    <row r="32" spans="1:7" x14ac:dyDescent="0.25">
      <c r="E32" s="11"/>
      <c r="F32" s="11"/>
    </row>
    <row r="33" spans="3:6" x14ac:dyDescent="0.25">
      <c r="C33" s="3" t="s">
        <v>708</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2"/>
  <sheetViews>
    <sheetView view="pageBreakPreview" zoomScale="60" zoomScaleNormal="100" workbookViewId="0">
      <selection activeCell="D16" sqref="D16"/>
    </sheetView>
  </sheetViews>
  <sheetFormatPr defaultRowHeight="13.5" x14ac:dyDescent="0.25"/>
  <cols>
    <col min="1" max="1" width="3.42578125" style="163" bestFit="1" customWidth="1"/>
    <col min="2" max="2" width="6.5703125" style="154" customWidth="1"/>
    <col min="3" max="3" width="149.85546875" style="151" bestFit="1" customWidth="1"/>
    <col min="4" max="16384" width="9.140625" style="151"/>
  </cols>
  <sheetData>
    <row r="1" spans="1:3" x14ac:dyDescent="0.25">
      <c r="A1" s="495" t="str">
        <f>SCBA!A1:H1</f>
        <v>Yagba West  Local Government of Kogi State</v>
      </c>
      <c r="B1" s="495"/>
      <c r="C1" s="495"/>
    </row>
    <row r="2" spans="1:3" x14ac:dyDescent="0.25">
      <c r="A2" s="495" t="str">
        <f>SCBA!A2:H2</f>
        <v>Financial Statements for the Year Ended 31 December 2021</v>
      </c>
      <c r="B2" s="495"/>
      <c r="C2" s="495"/>
    </row>
    <row r="3" spans="1:3" x14ac:dyDescent="0.25">
      <c r="A3" s="495" t="s">
        <v>847</v>
      </c>
      <c r="B3" s="495"/>
      <c r="C3" s="495"/>
    </row>
    <row r="4" spans="1:3" x14ac:dyDescent="0.25">
      <c r="A4" s="495"/>
      <c r="B4" s="495"/>
      <c r="C4" s="495"/>
    </row>
    <row r="5" spans="1:3" x14ac:dyDescent="0.25">
      <c r="A5" s="163">
        <v>1</v>
      </c>
      <c r="C5" s="169" t="s">
        <v>850</v>
      </c>
    </row>
    <row r="6" spans="1:3" ht="38.25" x14ac:dyDescent="0.25">
      <c r="C6" s="170" t="s">
        <v>851</v>
      </c>
    </row>
    <row r="8" spans="1:3" x14ac:dyDescent="0.25">
      <c r="A8" s="163">
        <v>2</v>
      </c>
      <c r="C8" s="169" t="s">
        <v>835</v>
      </c>
    </row>
    <row r="9" spans="1:3" ht="39" x14ac:dyDescent="0.25">
      <c r="A9" s="495"/>
      <c r="C9" s="170" t="s">
        <v>1083</v>
      </c>
    </row>
    <row r="10" spans="1:3" x14ac:dyDescent="0.25">
      <c r="A10" s="495"/>
    </row>
    <row r="11" spans="1:3" ht="51" x14ac:dyDescent="0.25">
      <c r="A11" s="495"/>
      <c r="C11" s="170" t="s">
        <v>995</v>
      </c>
    </row>
    <row r="12" spans="1:3" x14ac:dyDescent="0.25">
      <c r="A12" s="495"/>
    </row>
    <row r="13" spans="1:3" x14ac:dyDescent="0.25">
      <c r="A13" s="495"/>
      <c r="C13" s="170" t="s">
        <v>852</v>
      </c>
    </row>
    <row r="14" spans="1:3" x14ac:dyDescent="0.25">
      <c r="A14" s="495"/>
      <c r="B14" s="154" t="s">
        <v>833</v>
      </c>
      <c r="C14" s="170" t="s">
        <v>942</v>
      </c>
    </row>
    <row r="15" spans="1:3" x14ac:dyDescent="0.25">
      <c r="A15" s="495"/>
    </row>
    <row r="16" spans="1:3" x14ac:dyDescent="0.25">
      <c r="A16" s="495"/>
      <c r="B16" s="154" t="s">
        <v>836</v>
      </c>
      <c r="C16" s="170" t="s">
        <v>943</v>
      </c>
    </row>
    <row r="17" spans="1:3" x14ac:dyDescent="0.25">
      <c r="A17" s="495"/>
    </row>
    <row r="18" spans="1:3" ht="25.5" x14ac:dyDescent="0.25">
      <c r="A18" s="495"/>
      <c r="B18" s="154" t="s">
        <v>838</v>
      </c>
      <c r="C18" s="170" t="s">
        <v>996</v>
      </c>
    </row>
    <row r="19" spans="1:3" x14ac:dyDescent="0.25">
      <c r="A19" s="495"/>
    </row>
    <row r="20" spans="1:3" ht="25.5" x14ac:dyDescent="0.25">
      <c r="A20" s="495"/>
      <c r="B20" s="154" t="s">
        <v>840</v>
      </c>
      <c r="C20" s="170" t="s">
        <v>944</v>
      </c>
    </row>
    <row r="21" spans="1:3" x14ac:dyDescent="0.25">
      <c r="A21" s="495"/>
    </row>
    <row r="22" spans="1:3" x14ac:dyDescent="0.25">
      <c r="A22" s="163">
        <v>3</v>
      </c>
      <c r="C22" s="169" t="s">
        <v>834</v>
      </c>
    </row>
    <row r="23" spans="1:3" x14ac:dyDescent="0.25">
      <c r="A23" s="495"/>
      <c r="B23" s="154" t="s">
        <v>853</v>
      </c>
      <c r="C23" s="169" t="s">
        <v>854</v>
      </c>
    </row>
    <row r="24" spans="1:3" ht="25.5" x14ac:dyDescent="0.25">
      <c r="A24" s="495"/>
      <c r="C24" s="170" t="s">
        <v>855</v>
      </c>
    </row>
    <row r="25" spans="1:3" ht="38.25" x14ac:dyDescent="0.25">
      <c r="A25" s="495"/>
      <c r="C25" s="170" t="s">
        <v>856</v>
      </c>
    </row>
    <row r="26" spans="1:3" x14ac:dyDescent="0.25">
      <c r="A26" s="495"/>
    </row>
    <row r="27" spans="1:3" x14ac:dyDescent="0.25">
      <c r="A27" s="495"/>
      <c r="B27" s="154" t="s">
        <v>838</v>
      </c>
      <c r="C27" s="169" t="s">
        <v>837</v>
      </c>
    </row>
    <row r="28" spans="1:3" ht="51" x14ac:dyDescent="0.25">
      <c r="A28" s="495"/>
      <c r="C28" s="170" t="s">
        <v>857</v>
      </c>
    </row>
    <row r="29" spans="1:3" ht="25.5" x14ac:dyDescent="0.25">
      <c r="A29" s="495"/>
      <c r="C29" s="170" t="s">
        <v>858</v>
      </c>
    </row>
    <row r="30" spans="1:3" x14ac:dyDescent="0.25">
      <c r="A30" s="495"/>
      <c r="C30" s="170" t="s">
        <v>859</v>
      </c>
    </row>
    <row r="31" spans="1:3" x14ac:dyDescent="0.25">
      <c r="A31" s="495"/>
      <c r="B31" s="155" t="s">
        <v>907</v>
      </c>
      <c r="C31" s="170" t="s">
        <v>945</v>
      </c>
    </row>
    <row r="32" spans="1:3" x14ac:dyDescent="0.25">
      <c r="A32" s="495"/>
      <c r="B32" s="155" t="s">
        <v>909</v>
      </c>
      <c r="C32" s="170" t="s">
        <v>946</v>
      </c>
    </row>
    <row r="33" spans="1:3" x14ac:dyDescent="0.25">
      <c r="A33" s="495"/>
      <c r="B33" s="155" t="s">
        <v>911</v>
      </c>
      <c r="C33" s="170" t="s">
        <v>948</v>
      </c>
    </row>
    <row r="34" spans="1:3" x14ac:dyDescent="0.25">
      <c r="A34" s="495"/>
      <c r="B34" s="155" t="s">
        <v>912</v>
      </c>
      <c r="C34" s="170" t="s">
        <v>949</v>
      </c>
    </row>
    <row r="35" spans="1:3" x14ac:dyDescent="0.25">
      <c r="A35" s="495"/>
      <c r="B35" s="155" t="s">
        <v>914</v>
      </c>
      <c r="C35" s="170" t="s">
        <v>950</v>
      </c>
    </row>
    <row r="36" spans="1:3" x14ac:dyDescent="0.25">
      <c r="A36" s="495"/>
      <c r="B36" s="155" t="s">
        <v>947</v>
      </c>
      <c r="C36" s="170" t="s">
        <v>951</v>
      </c>
    </row>
    <row r="37" spans="1:3" x14ac:dyDescent="0.25">
      <c r="A37" s="495"/>
      <c r="B37" s="155" t="s">
        <v>953</v>
      </c>
      <c r="C37" s="170" t="s">
        <v>952</v>
      </c>
    </row>
    <row r="38" spans="1:3" x14ac:dyDescent="0.25">
      <c r="A38" s="495"/>
    </row>
    <row r="39" spans="1:3" x14ac:dyDescent="0.25">
      <c r="A39" s="495"/>
      <c r="B39" s="154" t="s">
        <v>838</v>
      </c>
      <c r="C39" s="169" t="s">
        <v>839</v>
      </c>
    </row>
    <row r="40" spans="1:3" x14ac:dyDescent="0.25">
      <c r="A40" s="495"/>
      <c r="C40" s="170" t="s">
        <v>1084</v>
      </c>
    </row>
    <row r="41" spans="1:3" x14ac:dyDescent="0.25">
      <c r="A41" s="495"/>
    </row>
    <row r="42" spans="1:3" x14ac:dyDescent="0.25">
      <c r="A42" s="495"/>
      <c r="B42" s="154" t="s">
        <v>840</v>
      </c>
      <c r="C42" s="169" t="s">
        <v>842</v>
      </c>
    </row>
    <row r="43" spans="1:3" x14ac:dyDescent="0.25">
      <c r="A43" s="495"/>
      <c r="C43" s="170" t="s">
        <v>860</v>
      </c>
    </row>
    <row r="44" spans="1:3" x14ac:dyDescent="0.25">
      <c r="A44" s="166">
        <v>4</v>
      </c>
      <c r="B44" s="152"/>
      <c r="C44" s="167" t="s">
        <v>843</v>
      </c>
    </row>
    <row r="45" spans="1:3" ht="38.25" x14ac:dyDescent="0.25">
      <c r="A45" s="495"/>
      <c r="B45" s="152"/>
      <c r="C45" s="168" t="s">
        <v>861</v>
      </c>
    </row>
    <row r="46" spans="1:3" x14ac:dyDescent="0.25">
      <c r="A46" s="495"/>
      <c r="B46" s="152"/>
      <c r="C46" s="148"/>
    </row>
    <row r="47" spans="1:3" ht="38.25" x14ac:dyDescent="0.25">
      <c r="A47" s="495"/>
      <c r="B47" s="152"/>
      <c r="C47" s="168" t="s">
        <v>862</v>
      </c>
    </row>
    <row r="48" spans="1:3" x14ac:dyDescent="0.25">
      <c r="A48" s="495"/>
      <c r="B48" s="152"/>
      <c r="C48" s="148"/>
    </row>
    <row r="49" spans="1:3" ht="25.5" x14ac:dyDescent="0.25">
      <c r="A49" s="495"/>
      <c r="B49" s="152"/>
      <c r="C49" s="168" t="s">
        <v>863</v>
      </c>
    </row>
    <row r="50" spans="1:3" x14ac:dyDescent="0.25">
      <c r="A50" s="495"/>
      <c r="B50" s="152"/>
      <c r="C50" s="148"/>
    </row>
    <row r="51" spans="1:3" x14ac:dyDescent="0.25">
      <c r="A51" s="166">
        <v>5</v>
      </c>
      <c r="B51" s="152"/>
      <c r="C51" s="167" t="s">
        <v>844</v>
      </c>
    </row>
    <row r="52" spans="1:3" ht="25.5" x14ac:dyDescent="0.25">
      <c r="B52" s="152"/>
      <c r="C52" s="168" t="s">
        <v>864</v>
      </c>
    </row>
  </sheetData>
  <mergeCells count="7">
    <mergeCell ref="A45:A50"/>
    <mergeCell ref="A1:C1"/>
    <mergeCell ref="A2:C2"/>
    <mergeCell ref="A3:C3"/>
    <mergeCell ref="A4:C4"/>
    <mergeCell ref="A9:A21"/>
    <mergeCell ref="A23:A43"/>
  </mergeCells>
  <pageMargins left="0.7" right="0.7" top="0.75" bottom="0.75" header="0.3" footer="0.3"/>
  <pageSetup scale="70"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A102" zoomScale="80" zoomScaleNormal="100" zoomScaleSheetLayoutView="80" workbookViewId="0">
      <selection activeCell="D16" sqref="D16"/>
    </sheetView>
  </sheetViews>
  <sheetFormatPr defaultRowHeight="13.5" x14ac:dyDescent="0.25"/>
  <cols>
    <col min="1" max="1" width="4.42578125" style="163" bestFit="1" customWidth="1"/>
    <col min="2" max="2" width="5.28515625" style="152" customWidth="1"/>
    <col min="3" max="3" width="255.7109375" style="148" bestFit="1" customWidth="1"/>
    <col min="4" max="16384" width="9.140625" style="151"/>
  </cols>
  <sheetData>
    <row r="1" spans="1:3" x14ac:dyDescent="0.25">
      <c r="A1" s="495" t="str">
        <f>'1- 5 Gen Inf about Reporting En'!A1:C1</f>
        <v>Yagba West  Local Government of Kogi State</v>
      </c>
      <c r="B1" s="495"/>
      <c r="C1" s="495"/>
    </row>
    <row r="2" spans="1:3" x14ac:dyDescent="0.25">
      <c r="A2" s="495" t="str">
        <f>'1- 5 Gen Inf about Reporting En'!A2:C2</f>
        <v>Financial Statements for the Year Ended 31 December 2021</v>
      </c>
      <c r="B2" s="495"/>
      <c r="C2" s="495"/>
    </row>
    <row r="3" spans="1:3" x14ac:dyDescent="0.25">
      <c r="A3" s="495" t="s">
        <v>941</v>
      </c>
      <c r="B3" s="495"/>
      <c r="C3" s="495"/>
    </row>
    <row r="4" spans="1:3" x14ac:dyDescent="0.25">
      <c r="A4" s="495"/>
      <c r="B4" s="495"/>
      <c r="C4" s="495"/>
    </row>
    <row r="5" spans="1:3" x14ac:dyDescent="0.25">
      <c r="A5" s="166">
        <v>6</v>
      </c>
      <c r="C5" s="167" t="s">
        <v>865</v>
      </c>
    </row>
    <row r="6" spans="1:3" x14ac:dyDescent="0.25">
      <c r="A6" s="495"/>
      <c r="C6" s="168" t="s">
        <v>1033</v>
      </c>
    </row>
    <row r="7" spans="1:3" x14ac:dyDescent="0.25">
      <c r="A7" s="495"/>
    </row>
    <row r="8" spans="1:3" x14ac:dyDescent="0.25">
      <c r="A8" s="166">
        <v>6.1</v>
      </c>
      <c r="C8" s="167" t="s">
        <v>669</v>
      </c>
    </row>
    <row r="9" spans="1:3" x14ac:dyDescent="0.25">
      <c r="A9" s="495"/>
      <c r="C9" s="168" t="s">
        <v>866</v>
      </c>
    </row>
    <row r="10" spans="1:3" x14ac:dyDescent="0.25">
      <c r="A10" s="495"/>
    </row>
    <row r="11" spans="1:3" x14ac:dyDescent="0.25">
      <c r="A11" s="495"/>
      <c r="B11" s="152" t="s">
        <v>833</v>
      </c>
      <c r="C11" s="167" t="s">
        <v>906</v>
      </c>
    </row>
    <row r="12" spans="1:3" ht="25.5" x14ac:dyDescent="0.25">
      <c r="A12" s="495"/>
      <c r="C12" s="168" t="s">
        <v>1034</v>
      </c>
    </row>
    <row r="13" spans="1:3" x14ac:dyDescent="0.25">
      <c r="A13" s="495"/>
    </row>
    <row r="14" spans="1:3" x14ac:dyDescent="0.25">
      <c r="A14" s="495"/>
      <c r="B14" s="153" t="s">
        <v>907</v>
      </c>
      <c r="C14" s="167" t="s">
        <v>908</v>
      </c>
    </row>
    <row r="15" spans="1:3" ht="38.25" x14ac:dyDescent="0.25">
      <c r="A15" s="495"/>
      <c r="B15" s="153"/>
      <c r="C15" s="168" t="s">
        <v>1035</v>
      </c>
    </row>
    <row r="16" spans="1:3" x14ac:dyDescent="0.25">
      <c r="A16" s="495"/>
      <c r="B16" s="153"/>
      <c r="C16" s="168" t="s">
        <v>1036</v>
      </c>
    </row>
    <row r="17" spans="1:3" x14ac:dyDescent="0.25">
      <c r="A17" s="495"/>
      <c r="B17" s="153"/>
    </row>
    <row r="18" spans="1:3" x14ac:dyDescent="0.25">
      <c r="A18" s="495"/>
      <c r="B18" s="153" t="s">
        <v>909</v>
      </c>
      <c r="C18" s="167" t="s">
        <v>910</v>
      </c>
    </row>
    <row r="19" spans="1:3" ht="25.5" x14ac:dyDescent="0.25">
      <c r="A19" s="495"/>
      <c r="B19" s="153"/>
      <c r="C19" s="168" t="s">
        <v>1037</v>
      </c>
    </row>
    <row r="20" spans="1:3" x14ac:dyDescent="0.25">
      <c r="A20" s="495"/>
      <c r="B20" s="153"/>
    </row>
    <row r="21" spans="1:3" x14ac:dyDescent="0.25">
      <c r="A21" s="495"/>
      <c r="B21" s="153" t="s">
        <v>911</v>
      </c>
      <c r="C21" s="167" t="s">
        <v>693</v>
      </c>
    </row>
    <row r="22" spans="1:3" x14ac:dyDescent="0.25">
      <c r="A22" s="495"/>
      <c r="B22" s="153"/>
      <c r="C22" s="168" t="s">
        <v>867</v>
      </c>
    </row>
    <row r="23" spans="1:3" x14ac:dyDescent="0.25">
      <c r="A23" s="495"/>
      <c r="B23" s="153"/>
    </row>
    <row r="24" spans="1:3" x14ac:dyDescent="0.25">
      <c r="A24" s="495"/>
      <c r="B24" s="153" t="s">
        <v>912</v>
      </c>
      <c r="C24" s="167" t="s">
        <v>913</v>
      </c>
    </row>
    <row r="25" spans="1:3" ht="25.5" x14ac:dyDescent="0.25">
      <c r="A25" s="495"/>
      <c r="B25" s="153"/>
      <c r="C25" s="168" t="s">
        <v>1038</v>
      </c>
    </row>
    <row r="26" spans="1:3" x14ac:dyDescent="0.25">
      <c r="A26" s="495"/>
      <c r="B26" s="153"/>
    </row>
    <row r="27" spans="1:3" x14ac:dyDescent="0.25">
      <c r="A27" s="495"/>
      <c r="B27" s="153" t="s">
        <v>914</v>
      </c>
      <c r="C27" s="167" t="s">
        <v>695</v>
      </c>
    </row>
    <row r="28" spans="1:3" x14ac:dyDescent="0.25">
      <c r="A28" s="495"/>
      <c r="B28" s="153"/>
      <c r="C28" s="168" t="s">
        <v>1039</v>
      </c>
    </row>
    <row r="29" spans="1:3" x14ac:dyDescent="0.25">
      <c r="A29" s="495"/>
    </row>
    <row r="30" spans="1:3" x14ac:dyDescent="0.25">
      <c r="A30" s="495"/>
      <c r="B30" s="152" t="s">
        <v>836</v>
      </c>
      <c r="C30" s="167" t="s">
        <v>915</v>
      </c>
    </row>
    <row r="31" spans="1:3" ht="25.5" x14ac:dyDescent="0.25">
      <c r="A31" s="495"/>
      <c r="B31" s="496"/>
      <c r="C31" s="168" t="s">
        <v>1040</v>
      </c>
    </row>
    <row r="32" spans="1:3" ht="12.75" x14ac:dyDescent="0.25">
      <c r="A32" s="495"/>
      <c r="B32" s="496"/>
      <c r="C32" s="168" t="s">
        <v>868</v>
      </c>
    </row>
    <row r="33" spans="1:3" ht="25.5" x14ac:dyDescent="0.25">
      <c r="A33" s="495"/>
      <c r="B33" s="496"/>
      <c r="C33" s="168" t="s">
        <v>1041</v>
      </c>
    </row>
    <row r="34" spans="1:3" x14ac:dyDescent="0.25">
      <c r="A34" s="495"/>
      <c r="B34" s="153" t="s">
        <v>907</v>
      </c>
      <c r="C34" s="167" t="s">
        <v>916</v>
      </c>
    </row>
    <row r="35" spans="1:3" ht="25.5" x14ac:dyDescent="0.25">
      <c r="A35" s="495"/>
      <c r="B35" s="153"/>
      <c r="C35" s="168" t="s">
        <v>1042</v>
      </c>
    </row>
    <row r="36" spans="1:3" x14ac:dyDescent="0.25">
      <c r="A36" s="495"/>
      <c r="B36" s="153" t="s">
        <v>909</v>
      </c>
      <c r="C36" s="167" t="s">
        <v>697</v>
      </c>
    </row>
    <row r="37" spans="1:3" x14ac:dyDescent="0.25">
      <c r="A37" s="495"/>
      <c r="C37" s="168" t="s">
        <v>1043</v>
      </c>
    </row>
    <row r="38" spans="1:3" x14ac:dyDescent="0.25">
      <c r="A38" s="495"/>
    </row>
    <row r="39" spans="1:3" x14ac:dyDescent="0.25">
      <c r="A39" s="166">
        <v>6.2</v>
      </c>
      <c r="C39" s="167" t="s">
        <v>427</v>
      </c>
    </row>
    <row r="40" spans="1:3" x14ac:dyDescent="0.25">
      <c r="A40" s="495"/>
      <c r="C40" s="168" t="s">
        <v>869</v>
      </c>
    </row>
    <row r="41" spans="1:3" x14ac:dyDescent="0.25">
      <c r="A41" s="495"/>
    </row>
    <row r="42" spans="1:3" x14ac:dyDescent="0.25">
      <c r="A42" s="166">
        <v>6.3</v>
      </c>
      <c r="C42" s="167" t="s">
        <v>870</v>
      </c>
    </row>
    <row r="43" spans="1:3" ht="25.5" x14ac:dyDescent="0.25">
      <c r="A43" s="495"/>
      <c r="C43" s="168" t="s">
        <v>871</v>
      </c>
    </row>
    <row r="44" spans="1:3" x14ac:dyDescent="0.25">
      <c r="A44" s="495"/>
    </row>
    <row r="45" spans="1:3" x14ac:dyDescent="0.25">
      <c r="A45" s="166">
        <v>6.4</v>
      </c>
      <c r="C45" s="167" t="s">
        <v>872</v>
      </c>
    </row>
    <row r="46" spans="1:3" ht="25.5" x14ac:dyDescent="0.25">
      <c r="A46" s="495"/>
      <c r="C46" s="168" t="s">
        <v>1044</v>
      </c>
    </row>
    <row r="47" spans="1:3" x14ac:dyDescent="0.25">
      <c r="A47" s="495"/>
    </row>
    <row r="48" spans="1:3" x14ac:dyDescent="0.25">
      <c r="A48" s="495"/>
      <c r="C48" s="168" t="s">
        <v>873</v>
      </c>
    </row>
    <row r="49" spans="1:3" x14ac:dyDescent="0.25">
      <c r="A49" s="495"/>
    </row>
    <row r="50" spans="1:3" x14ac:dyDescent="0.25">
      <c r="A50" s="166">
        <v>6.5</v>
      </c>
      <c r="C50" s="167" t="s">
        <v>874</v>
      </c>
    </row>
    <row r="51" spans="1:3" x14ac:dyDescent="0.25">
      <c r="A51" s="495"/>
      <c r="C51" s="168" t="s">
        <v>875</v>
      </c>
    </row>
    <row r="52" spans="1:3" x14ac:dyDescent="0.25">
      <c r="A52" s="495"/>
      <c r="C52" s="168" t="s">
        <v>1045</v>
      </c>
    </row>
    <row r="53" spans="1:3" ht="25.5" x14ac:dyDescent="0.25">
      <c r="A53" s="495"/>
      <c r="C53" s="168" t="s">
        <v>1046</v>
      </c>
    </row>
    <row r="54" spans="1:3" x14ac:dyDescent="0.25">
      <c r="A54" s="495"/>
      <c r="C54" s="168" t="s">
        <v>1047</v>
      </c>
    </row>
    <row r="55" spans="1:3" x14ac:dyDescent="0.25">
      <c r="A55" s="495"/>
    </row>
    <row r="56" spans="1:3" x14ac:dyDescent="0.25">
      <c r="A56" s="495"/>
      <c r="B56" s="152" t="s">
        <v>833</v>
      </c>
      <c r="C56" s="167" t="s">
        <v>917</v>
      </c>
    </row>
    <row r="57" spans="1:3" x14ac:dyDescent="0.25">
      <c r="A57" s="495"/>
      <c r="B57" s="153" t="s">
        <v>907</v>
      </c>
      <c r="C57" s="167" t="s">
        <v>918</v>
      </c>
    </row>
    <row r="58" spans="1:3" ht="25.5" x14ac:dyDescent="0.25">
      <c r="A58" s="495"/>
      <c r="B58" s="153"/>
      <c r="C58" s="168" t="s">
        <v>876</v>
      </c>
    </row>
    <row r="59" spans="1:3" x14ac:dyDescent="0.25">
      <c r="A59" s="495"/>
      <c r="B59" s="153"/>
    </row>
    <row r="60" spans="1:3" x14ac:dyDescent="0.25">
      <c r="A60" s="495"/>
      <c r="B60" s="153" t="s">
        <v>909</v>
      </c>
      <c r="C60" s="167" t="s">
        <v>919</v>
      </c>
    </row>
    <row r="61" spans="1:3" ht="25.5" x14ac:dyDescent="0.25">
      <c r="A61" s="495"/>
      <c r="B61" s="153"/>
      <c r="C61" s="168" t="s">
        <v>1048</v>
      </c>
    </row>
    <row r="62" spans="1:3" x14ac:dyDescent="0.25">
      <c r="A62" s="495"/>
      <c r="B62" s="153"/>
    </row>
    <row r="63" spans="1:3" x14ac:dyDescent="0.25">
      <c r="A63" s="495"/>
      <c r="B63" s="153" t="s">
        <v>911</v>
      </c>
      <c r="C63" s="167" t="s">
        <v>920</v>
      </c>
    </row>
    <row r="64" spans="1:3" ht="25.5" x14ac:dyDescent="0.25">
      <c r="A64" s="495"/>
      <c r="B64" s="153"/>
      <c r="C64" s="168" t="s">
        <v>1049</v>
      </c>
    </row>
    <row r="65" spans="1:3" x14ac:dyDescent="0.25">
      <c r="A65" s="495"/>
      <c r="B65" s="153"/>
    </row>
    <row r="66" spans="1:3" x14ac:dyDescent="0.25">
      <c r="A66" s="495"/>
      <c r="B66" s="153" t="s">
        <v>912</v>
      </c>
      <c r="C66" s="167" t="s">
        <v>921</v>
      </c>
    </row>
    <row r="67" spans="1:3" x14ac:dyDescent="0.25">
      <c r="A67" s="495"/>
      <c r="B67" s="153"/>
      <c r="C67" s="168" t="s">
        <v>877</v>
      </c>
    </row>
    <row r="68" spans="1:3" x14ac:dyDescent="0.25">
      <c r="A68" s="495"/>
    </row>
    <row r="69" spans="1:3" x14ac:dyDescent="0.25">
      <c r="A69" s="495"/>
      <c r="B69" s="152" t="s">
        <v>836</v>
      </c>
      <c r="C69" s="167" t="s">
        <v>922</v>
      </c>
    </row>
    <row r="70" spans="1:3" x14ac:dyDescent="0.25">
      <c r="A70" s="495"/>
      <c r="B70" s="153" t="s">
        <v>907</v>
      </c>
      <c r="C70" s="167" t="s">
        <v>923</v>
      </c>
    </row>
    <row r="71" spans="1:3" ht="25.5" x14ac:dyDescent="0.25">
      <c r="A71" s="495"/>
      <c r="B71" s="153"/>
      <c r="C71" s="168" t="s">
        <v>878</v>
      </c>
    </row>
    <row r="72" spans="1:3" x14ac:dyDescent="0.25">
      <c r="A72" s="495"/>
      <c r="B72" s="153"/>
    </row>
    <row r="73" spans="1:3" x14ac:dyDescent="0.25">
      <c r="A73" s="495"/>
      <c r="B73" s="153" t="s">
        <v>909</v>
      </c>
      <c r="C73" s="167" t="s">
        <v>924</v>
      </c>
    </row>
    <row r="74" spans="1:3" x14ac:dyDescent="0.25">
      <c r="A74" s="495"/>
      <c r="B74" s="153"/>
      <c r="C74" s="168" t="s">
        <v>879</v>
      </c>
    </row>
    <row r="75" spans="1:3" x14ac:dyDescent="0.25">
      <c r="A75" s="495"/>
      <c r="B75" s="153"/>
    </row>
    <row r="76" spans="1:3" x14ac:dyDescent="0.25">
      <c r="A76" s="495"/>
      <c r="B76" s="153" t="s">
        <v>911</v>
      </c>
      <c r="C76" s="167" t="s">
        <v>925</v>
      </c>
    </row>
    <row r="77" spans="1:3" ht="38.25" x14ac:dyDescent="0.25">
      <c r="A77" s="495"/>
      <c r="B77" s="153"/>
      <c r="C77" s="168" t="s">
        <v>880</v>
      </c>
    </row>
    <row r="78" spans="1:3" x14ac:dyDescent="0.25">
      <c r="A78" s="495"/>
      <c r="B78" s="153"/>
      <c r="C78" s="167"/>
    </row>
    <row r="79" spans="1:3" x14ac:dyDescent="0.25">
      <c r="A79" s="495"/>
      <c r="B79" s="153" t="s">
        <v>912</v>
      </c>
      <c r="C79" s="167" t="s">
        <v>921</v>
      </c>
    </row>
    <row r="80" spans="1:3" x14ac:dyDescent="0.25">
      <c r="A80" s="495"/>
      <c r="B80" s="153"/>
      <c r="C80" s="168" t="s">
        <v>881</v>
      </c>
    </row>
    <row r="81" spans="1:3" x14ac:dyDescent="0.25">
      <c r="A81" s="495"/>
    </row>
    <row r="82" spans="1:3" x14ac:dyDescent="0.25">
      <c r="A82" s="495"/>
      <c r="B82" s="152" t="s">
        <v>838</v>
      </c>
      <c r="C82" s="167" t="s">
        <v>926</v>
      </c>
    </row>
    <row r="83" spans="1:3" ht="25.5" x14ac:dyDescent="0.25">
      <c r="A83" s="495"/>
      <c r="C83" s="168" t="s">
        <v>882</v>
      </c>
    </row>
    <row r="84" spans="1:3" x14ac:dyDescent="0.25">
      <c r="A84" s="495"/>
      <c r="C84" s="167"/>
    </row>
    <row r="85" spans="1:3" x14ac:dyDescent="0.25">
      <c r="A85" s="495"/>
      <c r="B85" s="152" t="s">
        <v>840</v>
      </c>
      <c r="C85" s="167" t="s">
        <v>927</v>
      </c>
    </row>
    <row r="86" spans="1:3" ht="38.25" x14ac:dyDescent="0.25">
      <c r="A86" s="495"/>
      <c r="C86" s="168" t="s">
        <v>1050</v>
      </c>
    </row>
    <row r="87" spans="1:3" x14ac:dyDescent="0.25">
      <c r="A87" s="495"/>
      <c r="C87" s="168"/>
    </row>
    <row r="88" spans="1:3" x14ac:dyDescent="0.25">
      <c r="A88" s="495"/>
      <c r="B88" s="152" t="s">
        <v>841</v>
      </c>
      <c r="C88" s="167" t="s">
        <v>928</v>
      </c>
    </row>
    <row r="89" spans="1:3" ht="25.5" x14ac:dyDescent="0.25">
      <c r="A89" s="495"/>
      <c r="C89" s="168" t="s">
        <v>883</v>
      </c>
    </row>
    <row r="90" spans="1:3" x14ac:dyDescent="0.25">
      <c r="A90" s="495"/>
      <c r="C90" s="168"/>
    </row>
    <row r="91" spans="1:3" x14ac:dyDescent="0.25">
      <c r="A91" s="495"/>
      <c r="B91" s="152" t="s">
        <v>845</v>
      </c>
      <c r="C91" s="167" t="s">
        <v>929</v>
      </c>
    </row>
    <row r="92" spans="1:3" ht="25.5" x14ac:dyDescent="0.25">
      <c r="A92" s="495"/>
      <c r="C92" s="168" t="s">
        <v>1051</v>
      </c>
    </row>
    <row r="93" spans="1:3" ht="25.5" x14ac:dyDescent="0.25">
      <c r="A93" s="495"/>
      <c r="C93" s="168" t="s">
        <v>884</v>
      </c>
    </row>
    <row r="94" spans="1:3" x14ac:dyDescent="0.25">
      <c r="A94" s="495"/>
      <c r="C94" s="168" t="s">
        <v>885</v>
      </c>
    </row>
    <row r="95" spans="1:3" x14ac:dyDescent="0.25">
      <c r="A95" s="495"/>
      <c r="C95" s="168" t="s">
        <v>886</v>
      </c>
    </row>
    <row r="96" spans="1:3" ht="25.5" x14ac:dyDescent="0.25">
      <c r="A96" s="495"/>
      <c r="C96" s="168" t="s">
        <v>1052</v>
      </c>
    </row>
    <row r="97" spans="1:3" x14ac:dyDescent="0.25">
      <c r="A97" s="495"/>
      <c r="C97" s="168"/>
    </row>
    <row r="98" spans="1:3" x14ac:dyDescent="0.25">
      <c r="A98" s="495"/>
      <c r="B98" s="152" t="s">
        <v>846</v>
      </c>
      <c r="C98" s="167" t="s">
        <v>930</v>
      </c>
    </row>
    <row r="99" spans="1:3" x14ac:dyDescent="0.25">
      <c r="A99" s="495"/>
      <c r="C99" s="168" t="s">
        <v>887</v>
      </c>
    </row>
    <row r="100" spans="1:3" x14ac:dyDescent="0.25">
      <c r="A100" s="495"/>
    </row>
    <row r="101" spans="1:3" ht="25.5" x14ac:dyDescent="0.25">
      <c r="A101" s="495"/>
      <c r="C101" s="168" t="s">
        <v>888</v>
      </c>
    </row>
    <row r="102" spans="1:3" x14ac:dyDescent="0.25">
      <c r="A102" s="495"/>
    </row>
    <row r="103" spans="1:3" x14ac:dyDescent="0.25">
      <c r="A103" s="166">
        <v>6.6</v>
      </c>
      <c r="C103" s="167" t="s">
        <v>889</v>
      </c>
    </row>
    <row r="104" spans="1:3" x14ac:dyDescent="0.25">
      <c r="A104" s="495"/>
      <c r="C104" s="168" t="s">
        <v>1053</v>
      </c>
    </row>
    <row r="105" spans="1:3" ht="25.5" x14ac:dyDescent="0.25">
      <c r="A105" s="495"/>
      <c r="C105" s="168" t="s">
        <v>1054</v>
      </c>
    </row>
    <row r="106" spans="1:3" x14ac:dyDescent="0.25">
      <c r="A106" s="495"/>
      <c r="C106" s="168" t="s">
        <v>890</v>
      </c>
    </row>
    <row r="107" spans="1:3" x14ac:dyDescent="0.25">
      <c r="A107" s="495"/>
      <c r="C107" s="168" t="s">
        <v>1055</v>
      </c>
    </row>
    <row r="108" spans="1:3" x14ac:dyDescent="0.25">
      <c r="A108" s="495"/>
    </row>
    <row r="109" spans="1:3" x14ac:dyDescent="0.25">
      <c r="A109" s="495"/>
      <c r="C109" s="168" t="s">
        <v>891</v>
      </c>
    </row>
    <row r="110" spans="1:3" x14ac:dyDescent="0.25">
      <c r="A110" s="495"/>
      <c r="C110" s="167"/>
    </row>
    <row r="111" spans="1:3" x14ac:dyDescent="0.25">
      <c r="A111" s="495"/>
      <c r="B111" s="152" t="s">
        <v>833</v>
      </c>
      <c r="C111" s="167" t="s">
        <v>931</v>
      </c>
    </row>
    <row r="112" spans="1:3" x14ac:dyDescent="0.25">
      <c r="A112" s="495"/>
      <c r="C112" s="168" t="s">
        <v>1056</v>
      </c>
    </row>
    <row r="113" spans="1:3" x14ac:dyDescent="0.25">
      <c r="A113" s="495"/>
      <c r="B113" s="153" t="s">
        <v>907</v>
      </c>
      <c r="C113" s="151" t="s">
        <v>960</v>
      </c>
    </row>
    <row r="114" spans="1:3" x14ac:dyDescent="0.25">
      <c r="A114" s="495"/>
      <c r="B114" s="153" t="s">
        <v>909</v>
      </c>
      <c r="C114" s="151" t="s">
        <v>961</v>
      </c>
    </row>
    <row r="115" spans="1:3" x14ac:dyDescent="0.25">
      <c r="A115" s="495"/>
      <c r="B115" s="153" t="s">
        <v>911</v>
      </c>
      <c r="C115" s="151" t="s">
        <v>962</v>
      </c>
    </row>
    <row r="116" spans="1:3" x14ac:dyDescent="0.25">
      <c r="A116" s="495"/>
      <c r="B116" s="153" t="s">
        <v>912</v>
      </c>
      <c r="C116" s="151" t="s">
        <v>963</v>
      </c>
    </row>
    <row r="117" spans="1:3" x14ac:dyDescent="0.25">
      <c r="A117" s="495"/>
      <c r="B117" s="153" t="s">
        <v>914</v>
      </c>
      <c r="C117" s="151" t="s">
        <v>964</v>
      </c>
    </row>
    <row r="118" spans="1:3" x14ac:dyDescent="0.25">
      <c r="A118" s="495"/>
      <c r="B118" s="153" t="s">
        <v>947</v>
      </c>
      <c r="C118" s="151" t="s">
        <v>965</v>
      </c>
    </row>
    <row r="119" spans="1:3" x14ac:dyDescent="0.25">
      <c r="A119" s="495"/>
      <c r="B119" s="153" t="s">
        <v>953</v>
      </c>
      <c r="C119" s="151" t="s">
        <v>966</v>
      </c>
    </row>
    <row r="120" spans="1:3" ht="27" x14ac:dyDescent="0.25">
      <c r="A120" s="495"/>
      <c r="B120" s="153" t="s">
        <v>954</v>
      </c>
      <c r="C120" s="151" t="s">
        <v>967</v>
      </c>
    </row>
    <row r="121" spans="1:3" x14ac:dyDescent="0.25">
      <c r="A121" s="495"/>
      <c r="B121" s="153" t="s">
        <v>955</v>
      </c>
      <c r="C121" s="151" t="s">
        <v>968</v>
      </c>
    </row>
    <row r="122" spans="1:3" x14ac:dyDescent="0.25">
      <c r="A122" s="495"/>
      <c r="B122" s="153" t="s">
        <v>956</v>
      </c>
      <c r="C122" s="151" t="s">
        <v>969</v>
      </c>
    </row>
    <row r="123" spans="1:3" x14ac:dyDescent="0.25">
      <c r="A123" s="495"/>
      <c r="B123" s="153" t="s">
        <v>957</v>
      </c>
      <c r="C123" s="151" t="s">
        <v>970</v>
      </c>
    </row>
    <row r="124" spans="1:3" x14ac:dyDescent="0.25">
      <c r="A124" s="495"/>
      <c r="B124" s="153" t="s">
        <v>958</v>
      </c>
      <c r="C124" s="151" t="s">
        <v>971</v>
      </c>
    </row>
    <row r="125" spans="1:3" ht="27" x14ac:dyDescent="0.25">
      <c r="A125" s="495"/>
      <c r="B125" s="153" t="s">
        <v>959</v>
      </c>
      <c r="C125" s="151" t="s">
        <v>972</v>
      </c>
    </row>
    <row r="126" spans="1:3" x14ac:dyDescent="0.25">
      <c r="A126" s="495"/>
      <c r="C126" s="168" t="s">
        <v>892</v>
      </c>
    </row>
    <row r="127" spans="1:3" x14ac:dyDescent="0.25">
      <c r="A127" s="495"/>
    </row>
    <row r="128" spans="1:3" x14ac:dyDescent="0.25">
      <c r="A128" s="166">
        <v>6.7</v>
      </c>
      <c r="C128" s="167" t="s">
        <v>893</v>
      </c>
    </row>
    <row r="129" spans="1:3" ht="25.5" x14ac:dyDescent="0.25">
      <c r="A129" s="495"/>
      <c r="C129" s="168" t="s">
        <v>1057</v>
      </c>
    </row>
    <row r="130" spans="1:3" x14ac:dyDescent="0.25">
      <c r="A130" s="495"/>
    </row>
    <row r="131" spans="1:3" x14ac:dyDescent="0.25">
      <c r="A131" s="166">
        <v>6.8</v>
      </c>
      <c r="C131" s="167" t="s">
        <v>894</v>
      </c>
    </row>
    <row r="132" spans="1:3" ht="63.75" x14ac:dyDescent="0.25">
      <c r="A132" s="495"/>
      <c r="C132" s="168" t="s">
        <v>1058</v>
      </c>
    </row>
    <row r="133" spans="1:3" x14ac:dyDescent="0.25">
      <c r="A133" s="495"/>
      <c r="C133" s="168" t="s">
        <v>895</v>
      </c>
    </row>
    <row r="134" spans="1:3" x14ac:dyDescent="0.25">
      <c r="A134" s="495"/>
    </row>
    <row r="135" spans="1:3" x14ac:dyDescent="0.25">
      <c r="A135" s="166">
        <v>6.9</v>
      </c>
      <c r="C135" s="167" t="s">
        <v>896</v>
      </c>
    </row>
    <row r="136" spans="1:3" ht="25.5" x14ac:dyDescent="0.25">
      <c r="A136" s="495"/>
      <c r="C136" s="168" t="s">
        <v>1059</v>
      </c>
    </row>
    <row r="137" spans="1:3" x14ac:dyDescent="0.25">
      <c r="A137" s="495"/>
    </row>
    <row r="138" spans="1:3" x14ac:dyDescent="0.25">
      <c r="A138" s="166">
        <v>7</v>
      </c>
      <c r="C138" s="167" t="s">
        <v>897</v>
      </c>
    </row>
    <row r="139" spans="1:3" ht="38.25" x14ac:dyDescent="0.25">
      <c r="A139" s="495"/>
      <c r="C139" s="168" t="s">
        <v>1060</v>
      </c>
    </row>
    <row r="140" spans="1:3" x14ac:dyDescent="0.25">
      <c r="A140" s="495"/>
    </row>
    <row r="141" spans="1:3" ht="38.25" x14ac:dyDescent="0.25">
      <c r="A141" s="495"/>
      <c r="C141" s="168" t="s">
        <v>898</v>
      </c>
    </row>
    <row r="142" spans="1:3" x14ac:dyDescent="0.25">
      <c r="A142" s="495"/>
    </row>
    <row r="143" spans="1:3" x14ac:dyDescent="0.25">
      <c r="A143" s="166">
        <v>8</v>
      </c>
      <c r="C143" s="167" t="s">
        <v>899</v>
      </c>
    </row>
    <row r="144" spans="1:3" x14ac:dyDescent="0.25">
      <c r="A144" s="495"/>
      <c r="B144" s="152" t="s">
        <v>833</v>
      </c>
      <c r="C144" s="167" t="s">
        <v>932</v>
      </c>
    </row>
    <row r="145" spans="1:3" ht="25.5" x14ac:dyDescent="0.25">
      <c r="A145" s="495"/>
      <c r="C145" s="168" t="s">
        <v>900</v>
      </c>
    </row>
    <row r="146" spans="1:3" x14ac:dyDescent="0.25">
      <c r="A146" s="495"/>
      <c r="C146" s="168"/>
    </row>
    <row r="147" spans="1:3" x14ac:dyDescent="0.25">
      <c r="A147" s="495"/>
      <c r="B147" s="152" t="s">
        <v>836</v>
      </c>
      <c r="C147" s="167" t="s">
        <v>933</v>
      </c>
    </row>
    <row r="148" spans="1:3" ht="25.5" x14ac:dyDescent="0.25">
      <c r="A148" s="495"/>
      <c r="C148" s="168" t="s">
        <v>901</v>
      </c>
    </row>
    <row r="149" spans="1:3" x14ac:dyDescent="0.25">
      <c r="A149" s="495"/>
    </row>
    <row r="150" spans="1:3" x14ac:dyDescent="0.25">
      <c r="A150" s="495"/>
      <c r="B150" s="153" t="s">
        <v>907</v>
      </c>
      <c r="C150" s="168" t="s">
        <v>934</v>
      </c>
    </row>
    <row r="151" spans="1:3" x14ac:dyDescent="0.25">
      <c r="A151" s="495"/>
      <c r="B151" s="153" t="s">
        <v>909</v>
      </c>
      <c r="C151" s="168" t="s">
        <v>935</v>
      </c>
    </row>
    <row r="152" spans="1:3" ht="25.5" x14ac:dyDescent="0.25">
      <c r="A152" s="495"/>
      <c r="C152" s="168" t="s">
        <v>1061</v>
      </c>
    </row>
    <row r="153" spans="1:3" x14ac:dyDescent="0.25">
      <c r="A153" s="495"/>
      <c r="C153" s="168"/>
    </row>
    <row r="154" spans="1:3" x14ac:dyDescent="0.25">
      <c r="A154" s="495"/>
      <c r="B154" s="152" t="s">
        <v>838</v>
      </c>
      <c r="C154" s="167" t="s">
        <v>936</v>
      </c>
    </row>
    <row r="155" spans="1:3" ht="25.5" x14ac:dyDescent="0.25">
      <c r="A155" s="495"/>
      <c r="C155" s="168" t="s">
        <v>1062</v>
      </c>
    </row>
    <row r="156" spans="1:3" ht="25.5" x14ac:dyDescent="0.25">
      <c r="A156" s="495"/>
      <c r="C156" s="168" t="s">
        <v>1063</v>
      </c>
    </row>
    <row r="157" spans="1:3" x14ac:dyDescent="0.25">
      <c r="A157" s="495"/>
    </row>
    <row r="158" spans="1:3" x14ac:dyDescent="0.25">
      <c r="A158" s="495"/>
      <c r="B158" s="152" t="s">
        <v>840</v>
      </c>
      <c r="C158" s="167" t="s">
        <v>937</v>
      </c>
    </row>
    <row r="159" spans="1:3" ht="25.5" x14ac:dyDescent="0.25">
      <c r="A159" s="495"/>
      <c r="C159" s="168" t="s">
        <v>902</v>
      </c>
    </row>
    <row r="160" spans="1:3" x14ac:dyDescent="0.25">
      <c r="A160" s="495"/>
      <c r="C160" s="168"/>
    </row>
    <row r="161" spans="1:3" x14ac:dyDescent="0.25">
      <c r="A161" s="495"/>
      <c r="B161" s="152" t="s">
        <v>841</v>
      </c>
      <c r="C161" s="167" t="s">
        <v>938</v>
      </c>
    </row>
    <row r="162" spans="1:3" ht="25.5" x14ac:dyDescent="0.25">
      <c r="A162" s="495"/>
      <c r="C162" s="168" t="s">
        <v>997</v>
      </c>
    </row>
    <row r="163" spans="1:3" x14ac:dyDescent="0.25">
      <c r="A163" s="495"/>
      <c r="C163" s="167"/>
    </row>
    <row r="164" spans="1:3" x14ac:dyDescent="0.25">
      <c r="A164" s="495"/>
      <c r="B164" s="152" t="s">
        <v>845</v>
      </c>
      <c r="C164" s="167" t="s">
        <v>939</v>
      </c>
    </row>
    <row r="165" spans="1:3" x14ac:dyDescent="0.25">
      <c r="A165" s="495"/>
      <c r="C165" s="168" t="s">
        <v>903</v>
      </c>
    </row>
    <row r="166" spans="1:3" x14ac:dyDescent="0.25">
      <c r="A166" s="495"/>
      <c r="C166" s="168"/>
    </row>
    <row r="167" spans="1:3" x14ac:dyDescent="0.25">
      <c r="A167" s="495"/>
      <c r="B167" s="152" t="s">
        <v>846</v>
      </c>
      <c r="C167" s="167" t="s">
        <v>940</v>
      </c>
    </row>
    <row r="168" spans="1:3" x14ac:dyDescent="0.25">
      <c r="A168" s="495"/>
      <c r="C168" s="168" t="s">
        <v>1064</v>
      </c>
    </row>
    <row r="169" spans="1:3" x14ac:dyDescent="0.25">
      <c r="A169" s="495"/>
    </row>
    <row r="170" spans="1:3" ht="25.5" x14ac:dyDescent="0.25">
      <c r="A170" s="495"/>
      <c r="C170" s="168" t="s">
        <v>904</v>
      </c>
    </row>
    <row r="171" spans="1:3" x14ac:dyDescent="0.25">
      <c r="A171" s="495"/>
      <c r="C171" s="168" t="s">
        <v>905</v>
      </c>
    </row>
  </sheetData>
  <mergeCells count="17">
    <mergeCell ref="A1:C1"/>
    <mergeCell ref="A2:C2"/>
    <mergeCell ref="B31:B33"/>
    <mergeCell ref="A3:C3"/>
    <mergeCell ref="A4:C4"/>
    <mergeCell ref="A9:A38"/>
    <mergeCell ref="A6:A7"/>
    <mergeCell ref="A132:A134"/>
    <mergeCell ref="A136:A137"/>
    <mergeCell ref="A139:A142"/>
    <mergeCell ref="A144:A171"/>
    <mergeCell ref="A40:A41"/>
    <mergeCell ref="A43:A44"/>
    <mergeCell ref="A46:A49"/>
    <mergeCell ref="A51:A102"/>
    <mergeCell ref="A104:A127"/>
    <mergeCell ref="A129:A130"/>
  </mergeCells>
  <pageMargins left="0.7" right="0.7" top="0.75" bottom="0.75" header="0.3" footer="0.3"/>
  <pageSetup scale="62"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H20"/>
  <sheetViews>
    <sheetView zoomScaleNormal="100" zoomScaleSheetLayoutView="136" workbookViewId="0">
      <selection activeCell="C9" sqref="C9:F20"/>
    </sheetView>
  </sheetViews>
  <sheetFormatPr defaultRowHeight="10.5" x14ac:dyDescent="0.25"/>
  <cols>
    <col min="1" max="1" width="3.42578125" style="394" bestFit="1" customWidth="1"/>
    <col min="2" max="2" width="27.85546875" style="353" bestFit="1" customWidth="1"/>
    <col min="3" max="3" width="12.7109375" style="399" bestFit="1" customWidth="1"/>
    <col min="4" max="4" width="14" style="399" bestFit="1" customWidth="1"/>
    <col min="5" max="5" width="11.42578125" style="399" bestFit="1" customWidth="1"/>
    <col min="6" max="6" width="12.85546875" style="399" bestFit="1" customWidth="1"/>
    <col min="7" max="7" width="12.140625" style="353" customWidth="1"/>
    <col min="8" max="16384" width="9.140625" style="353"/>
  </cols>
  <sheetData>
    <row r="1" spans="1:8" ht="12" x14ac:dyDescent="0.25">
      <c r="A1" s="487" t="str">
        <f>'6 - 8 Significant Acting Polici'!A1:C1</f>
        <v>Yagba West  Local Government of Kogi State</v>
      </c>
      <c r="B1" s="487"/>
      <c r="C1" s="487"/>
      <c r="D1" s="487"/>
      <c r="E1" s="487"/>
      <c r="F1" s="487"/>
      <c r="G1" s="440"/>
    </row>
    <row r="2" spans="1:8" ht="12" x14ac:dyDescent="0.25">
      <c r="A2" s="487" t="str">
        <f>'6 - 8 Significant Acting Polici'!A2:C2</f>
        <v>Financial Statements for the Year Ended 31 December 2021</v>
      </c>
      <c r="B2" s="487"/>
      <c r="C2" s="487"/>
      <c r="D2" s="487"/>
      <c r="E2" s="487"/>
      <c r="F2" s="487"/>
      <c r="G2" s="440"/>
    </row>
    <row r="3" spans="1:8" ht="12" x14ac:dyDescent="0.25">
      <c r="A3" s="487" t="s">
        <v>724</v>
      </c>
      <c r="B3" s="487"/>
      <c r="C3" s="487"/>
      <c r="D3" s="487"/>
      <c r="E3" s="487"/>
      <c r="F3" s="487"/>
      <c r="G3" s="440"/>
    </row>
    <row r="4" spans="1:8" ht="12" x14ac:dyDescent="0.25">
      <c r="A4" s="487"/>
      <c r="B4" s="487"/>
      <c r="C4" s="487"/>
      <c r="D4" s="487"/>
      <c r="E4" s="487"/>
      <c r="F4" s="487"/>
      <c r="G4" s="440"/>
    </row>
    <row r="5" spans="1:8" ht="12" x14ac:dyDescent="0.25">
      <c r="A5" s="486" t="s">
        <v>1096</v>
      </c>
      <c r="B5" s="486"/>
      <c r="C5" s="486"/>
      <c r="D5" s="486"/>
      <c r="E5" s="486"/>
      <c r="F5" s="486"/>
      <c r="G5" s="440"/>
    </row>
    <row r="6" spans="1:8" ht="12" x14ac:dyDescent="0.25">
      <c r="A6" s="487"/>
      <c r="B6" s="487"/>
      <c r="C6" s="487"/>
      <c r="D6" s="487"/>
      <c r="E6" s="487"/>
      <c r="F6" s="487"/>
      <c r="G6" s="440"/>
      <c r="H6" s="396"/>
    </row>
    <row r="7" spans="1:8" ht="12" x14ac:dyDescent="0.25">
      <c r="A7" s="487" t="s">
        <v>715</v>
      </c>
      <c r="B7" s="486" t="s">
        <v>688</v>
      </c>
      <c r="C7" s="497" t="str">
        <f>SCBA!G5</f>
        <v>Year Ended 31 December 2021</v>
      </c>
      <c r="D7" s="497"/>
      <c r="E7" s="497"/>
      <c r="F7" s="441"/>
      <c r="G7" s="440"/>
      <c r="H7" s="396"/>
    </row>
    <row r="8" spans="1:8" s="396" customFormat="1" ht="24" x14ac:dyDescent="0.25">
      <c r="A8" s="487"/>
      <c r="B8" s="486"/>
      <c r="C8" s="398" t="s">
        <v>773</v>
      </c>
      <c r="D8" s="398" t="s">
        <v>774</v>
      </c>
      <c r="E8" s="398" t="s">
        <v>775</v>
      </c>
      <c r="F8" s="397" t="str">
        <f>SOC!D5</f>
        <v>Year Ended 31 December 2020</v>
      </c>
      <c r="G8" s="440"/>
    </row>
    <row r="9" spans="1:8" s="396" customFormat="1" ht="12" x14ac:dyDescent="0.15">
      <c r="A9" s="393">
        <v>1</v>
      </c>
      <c r="B9" s="442" t="s">
        <v>1171</v>
      </c>
      <c r="C9" s="413">
        <v>1234112835.21</v>
      </c>
      <c r="D9" s="401">
        <v>1667072000</v>
      </c>
      <c r="E9" s="401">
        <v>432959164.78999996</v>
      </c>
      <c r="F9" s="401">
        <v>1334964288</v>
      </c>
      <c r="G9" s="440"/>
    </row>
    <row r="10" spans="1:8" s="396" customFormat="1" ht="12" x14ac:dyDescent="0.15">
      <c r="A10" s="393">
        <v>2</v>
      </c>
      <c r="B10" s="442" t="s">
        <v>1172</v>
      </c>
      <c r="C10" s="413">
        <v>0</v>
      </c>
      <c r="D10" s="401">
        <v>0</v>
      </c>
      <c r="E10" s="401">
        <v>0</v>
      </c>
      <c r="F10" s="401">
        <v>0</v>
      </c>
      <c r="G10" s="440"/>
    </row>
    <row r="11" spans="1:8" s="396" customFormat="1" ht="21" x14ac:dyDescent="0.15">
      <c r="A11" s="393">
        <v>3</v>
      </c>
      <c r="B11" s="443" t="s">
        <v>1173</v>
      </c>
      <c r="C11" s="413">
        <v>66981324.670000002</v>
      </c>
      <c r="D11" s="401">
        <v>0</v>
      </c>
      <c r="E11" s="401">
        <v>-66981324.670000002</v>
      </c>
      <c r="F11" s="401">
        <v>17480390</v>
      </c>
      <c r="G11" s="440"/>
    </row>
    <row r="12" spans="1:8" s="396" customFormat="1" ht="12" x14ac:dyDescent="0.15">
      <c r="A12" s="393">
        <v>4</v>
      </c>
      <c r="B12" s="442" t="s">
        <v>1112</v>
      </c>
      <c r="C12" s="413">
        <v>71961364.920000002</v>
      </c>
      <c r="D12" s="401">
        <v>0</v>
      </c>
      <c r="E12" s="401">
        <v>-71961364.920000002</v>
      </c>
      <c r="F12" s="401">
        <v>12652681</v>
      </c>
      <c r="G12" s="440"/>
    </row>
    <row r="13" spans="1:8" s="396" customFormat="1" ht="12" x14ac:dyDescent="0.15">
      <c r="A13" s="393">
        <v>5</v>
      </c>
      <c r="B13" s="442" t="s">
        <v>1114</v>
      </c>
      <c r="C13" s="413">
        <v>7178333.29</v>
      </c>
      <c r="D13" s="401">
        <v>0</v>
      </c>
      <c r="E13" s="401">
        <v>-7178333.29</v>
      </c>
      <c r="F13" s="401">
        <v>40499966</v>
      </c>
      <c r="G13" s="440"/>
    </row>
    <row r="14" spans="1:8" s="396" customFormat="1" ht="12" x14ac:dyDescent="0.15">
      <c r="A14" s="393">
        <v>6</v>
      </c>
      <c r="B14" s="442" t="s">
        <v>1174</v>
      </c>
      <c r="C14" s="413">
        <v>0</v>
      </c>
      <c r="D14" s="401">
        <v>0</v>
      </c>
      <c r="E14" s="401">
        <v>0</v>
      </c>
      <c r="F14" s="401">
        <v>3550820</v>
      </c>
      <c r="G14" s="440"/>
    </row>
    <row r="15" spans="1:8" ht="12" x14ac:dyDescent="0.15">
      <c r="A15" s="393">
        <v>7</v>
      </c>
      <c r="B15" s="442" t="s">
        <v>1175</v>
      </c>
      <c r="C15" s="413">
        <v>3658971.79</v>
      </c>
      <c r="D15" s="401">
        <v>0</v>
      </c>
      <c r="E15" s="401">
        <v>-3658971.79</v>
      </c>
      <c r="F15" s="401">
        <v>16750847</v>
      </c>
      <c r="G15" s="440"/>
    </row>
    <row r="16" spans="1:8" ht="12" x14ac:dyDescent="0.15">
      <c r="A16" s="393">
        <v>8</v>
      </c>
      <c r="B16" s="443" t="s">
        <v>1176</v>
      </c>
      <c r="C16" s="413">
        <v>1844662.91</v>
      </c>
      <c r="D16" s="401">
        <v>0</v>
      </c>
      <c r="E16" s="401">
        <v>-1844662.91</v>
      </c>
      <c r="F16" s="401">
        <v>2126630</v>
      </c>
      <c r="G16" s="440"/>
    </row>
    <row r="17" spans="1:7" ht="12" x14ac:dyDescent="0.15">
      <c r="A17" s="393">
        <v>9</v>
      </c>
      <c r="B17" s="444" t="s">
        <v>1177</v>
      </c>
      <c r="C17" s="401">
        <v>0</v>
      </c>
      <c r="D17" s="401">
        <v>0</v>
      </c>
      <c r="E17" s="401">
        <v>0</v>
      </c>
      <c r="F17" s="401">
        <v>17229152</v>
      </c>
      <c r="G17" s="440"/>
    </row>
    <row r="18" spans="1:7" ht="12" x14ac:dyDescent="0.15">
      <c r="A18" s="393">
        <v>10</v>
      </c>
      <c r="B18" s="444" t="s">
        <v>1178</v>
      </c>
      <c r="C18" s="401">
        <v>0</v>
      </c>
      <c r="D18" s="401">
        <v>0</v>
      </c>
      <c r="E18" s="401">
        <v>0</v>
      </c>
      <c r="F18" s="401">
        <v>14521295</v>
      </c>
      <c r="G18" s="440"/>
    </row>
    <row r="19" spans="1:7" ht="12" x14ac:dyDescent="0.15">
      <c r="A19" s="393">
        <v>11</v>
      </c>
      <c r="B19" s="444" t="s">
        <v>1179</v>
      </c>
      <c r="C19" s="401">
        <v>0</v>
      </c>
      <c r="D19" s="401">
        <v>0</v>
      </c>
      <c r="E19" s="401">
        <v>0</v>
      </c>
      <c r="F19" s="401">
        <v>26391916</v>
      </c>
      <c r="G19" s="440"/>
    </row>
    <row r="20" spans="1:7" s="396" customFormat="1" ht="12" x14ac:dyDescent="0.25">
      <c r="A20" s="445"/>
      <c r="B20" s="446" t="s">
        <v>1113</v>
      </c>
      <c r="C20" s="402">
        <v>1385737492.7900002</v>
      </c>
      <c r="D20" s="402">
        <v>1667072000</v>
      </c>
      <c r="E20" s="402">
        <v>281334507.20999986</v>
      </c>
      <c r="F20" s="402">
        <v>1486167985</v>
      </c>
      <c r="G20" s="447"/>
    </row>
  </sheetData>
  <mergeCells count="9">
    <mergeCell ref="A7:A8"/>
    <mergeCell ref="B7:B8"/>
    <mergeCell ref="C7:E7"/>
    <mergeCell ref="A6:F6"/>
    <mergeCell ref="A1:F1"/>
    <mergeCell ref="A2:F2"/>
    <mergeCell ref="A3:F3"/>
    <mergeCell ref="A4:F4"/>
    <mergeCell ref="A5:F5"/>
  </mergeCells>
  <pageMargins left="0.7" right="0.7" top="0.75" bottom="0.75" header="0.3" footer="0.3"/>
  <pageSetup scale="67"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J19"/>
  <sheetViews>
    <sheetView topLeftCell="A5" zoomScaleNormal="100" zoomScaleSheetLayoutView="93" workbookViewId="0">
      <selection activeCell="C7" sqref="C7:J19"/>
    </sheetView>
  </sheetViews>
  <sheetFormatPr defaultRowHeight="10.5" x14ac:dyDescent="0.25"/>
  <cols>
    <col min="1" max="1" width="3.42578125" style="353" bestFit="1" customWidth="1"/>
    <col min="2" max="2" width="7.85546875" style="353" bestFit="1" customWidth="1"/>
    <col min="3" max="3" width="11.42578125" style="399" bestFit="1" customWidth="1"/>
    <col min="4" max="4" width="12.140625" style="399" bestFit="1" customWidth="1"/>
    <col min="5" max="5" width="12.7109375" style="399" bestFit="1" customWidth="1"/>
    <col min="6" max="6" width="9.7109375" style="399" bestFit="1" customWidth="1"/>
    <col min="7" max="7" width="10.42578125" style="399" bestFit="1" customWidth="1"/>
    <col min="8" max="8" width="12.7109375" style="399" bestFit="1" customWidth="1"/>
    <col min="9" max="9" width="13.42578125" style="399" bestFit="1" customWidth="1"/>
    <col min="10" max="10" width="12.140625" style="399" bestFit="1" customWidth="1"/>
    <col min="11" max="16384" width="9.140625" style="353"/>
  </cols>
  <sheetData>
    <row r="1" spans="1:10" ht="12" x14ac:dyDescent="0.25">
      <c r="A1" s="487" t="str">
        <f>'1'!A1:F1</f>
        <v>Yagba West  Local Government of Kogi State</v>
      </c>
      <c r="B1" s="487"/>
      <c r="C1" s="487"/>
      <c r="D1" s="487"/>
      <c r="E1" s="487"/>
      <c r="F1" s="487"/>
      <c r="G1" s="487"/>
      <c r="H1" s="487"/>
      <c r="I1" s="487"/>
    </row>
    <row r="2" spans="1:10" ht="12" x14ac:dyDescent="0.25">
      <c r="A2" s="487" t="str">
        <f>'1'!A2:F2</f>
        <v>Financial Statements for the Year Ended 31 December 2021</v>
      </c>
      <c r="B2" s="487"/>
      <c r="C2" s="487"/>
      <c r="D2" s="487"/>
      <c r="E2" s="487"/>
      <c r="F2" s="487"/>
      <c r="G2" s="487"/>
      <c r="H2" s="487"/>
      <c r="I2" s="487"/>
    </row>
    <row r="3" spans="1:10" ht="12" x14ac:dyDescent="0.25">
      <c r="A3" s="487" t="s">
        <v>724</v>
      </c>
      <c r="B3" s="487"/>
      <c r="C3" s="487"/>
      <c r="D3" s="487"/>
      <c r="E3" s="487"/>
      <c r="F3" s="487"/>
      <c r="G3" s="487"/>
      <c r="H3" s="487"/>
      <c r="I3" s="487"/>
    </row>
    <row r="4" spans="1:10" ht="20.100000000000001" customHeight="1" x14ac:dyDescent="0.25">
      <c r="A4" s="488"/>
      <c r="B4" s="488"/>
      <c r="C4" s="488"/>
      <c r="D4" s="488"/>
      <c r="E4" s="488"/>
      <c r="F4" s="488"/>
      <c r="G4" s="488"/>
      <c r="H4" s="488"/>
      <c r="I4" s="488"/>
    </row>
    <row r="5" spans="1:10" ht="20.100000000000001" customHeight="1" x14ac:dyDescent="0.25">
      <c r="A5" s="498" t="s">
        <v>1098</v>
      </c>
      <c r="B5" s="499"/>
      <c r="C5" s="499"/>
      <c r="D5" s="499"/>
      <c r="E5" s="499"/>
      <c r="F5" s="499"/>
      <c r="G5" s="499"/>
      <c r="H5" s="499"/>
      <c r="I5" s="499"/>
      <c r="J5" s="500"/>
    </row>
    <row r="6" spans="1:10" s="393" customFormat="1" ht="36" x14ac:dyDescent="0.25">
      <c r="A6" s="393" t="s">
        <v>715</v>
      </c>
      <c r="B6" s="393" t="s">
        <v>666</v>
      </c>
      <c r="C6" s="398" t="s">
        <v>1181</v>
      </c>
      <c r="D6" s="398" t="s">
        <v>1172</v>
      </c>
      <c r="E6" s="398" t="s">
        <v>1173</v>
      </c>
      <c r="F6" s="398" t="s">
        <v>1112</v>
      </c>
      <c r="G6" s="398" t="s">
        <v>1114</v>
      </c>
      <c r="H6" s="398" t="s">
        <v>1175</v>
      </c>
      <c r="I6" s="398" t="s">
        <v>1180</v>
      </c>
      <c r="J6" s="412" t="s">
        <v>665</v>
      </c>
    </row>
    <row r="7" spans="1:10" ht="20.100000000000001" customHeight="1" x14ac:dyDescent="0.15">
      <c r="A7" s="394">
        <v>1</v>
      </c>
      <c r="B7" s="395" t="s">
        <v>613</v>
      </c>
      <c r="C7" s="415">
        <v>92230153.620000005</v>
      </c>
      <c r="D7" s="415">
        <v>0</v>
      </c>
      <c r="E7" s="415">
        <v>3827449.52</v>
      </c>
      <c r="F7" s="415">
        <v>0</v>
      </c>
      <c r="G7" s="415">
        <v>929426.85</v>
      </c>
      <c r="H7" s="415">
        <v>1650468</v>
      </c>
      <c r="I7" s="415">
        <v>0</v>
      </c>
      <c r="J7" s="415">
        <v>98637497.989999995</v>
      </c>
    </row>
    <row r="8" spans="1:10" x14ac:dyDescent="0.15">
      <c r="A8" s="394">
        <v>2</v>
      </c>
      <c r="B8" s="353" t="s">
        <v>717</v>
      </c>
      <c r="C8" s="415">
        <v>106999997.7</v>
      </c>
      <c r="D8" s="415">
        <v>0</v>
      </c>
      <c r="E8" s="415">
        <v>3927375.22</v>
      </c>
      <c r="F8" s="415">
        <v>0</v>
      </c>
      <c r="G8" s="415">
        <v>0</v>
      </c>
      <c r="H8" s="415">
        <v>0</v>
      </c>
      <c r="I8" s="415">
        <v>0</v>
      </c>
      <c r="J8" s="415">
        <v>110927372.92</v>
      </c>
    </row>
    <row r="9" spans="1:10" ht="15.75" customHeight="1" x14ac:dyDescent="0.15">
      <c r="A9" s="394">
        <v>3</v>
      </c>
      <c r="B9" s="353" t="s">
        <v>615</v>
      </c>
      <c r="C9" s="415">
        <v>77412669.079999998</v>
      </c>
      <c r="D9" s="415">
        <v>0</v>
      </c>
      <c r="E9" s="415">
        <v>3927375.22</v>
      </c>
      <c r="F9" s="415">
        <v>138169.78</v>
      </c>
      <c r="G9" s="415">
        <v>0</v>
      </c>
      <c r="H9" s="415">
        <v>2008503.79</v>
      </c>
      <c r="I9" s="415">
        <v>0</v>
      </c>
      <c r="J9" s="415">
        <v>83486717.870000005</v>
      </c>
    </row>
    <row r="10" spans="1:10" ht="20.100000000000001" customHeight="1" x14ac:dyDescent="0.15">
      <c r="A10" s="394">
        <v>4</v>
      </c>
      <c r="B10" s="353" t="s">
        <v>616</v>
      </c>
      <c r="C10" s="415">
        <v>87277709.959999993</v>
      </c>
      <c r="D10" s="415">
        <v>0</v>
      </c>
      <c r="E10" s="415">
        <v>13340611.710000001</v>
      </c>
      <c r="F10" s="415">
        <v>0</v>
      </c>
      <c r="G10" s="415">
        <v>0</v>
      </c>
      <c r="H10" s="415">
        <v>0</v>
      </c>
      <c r="I10" s="415">
        <v>0</v>
      </c>
      <c r="J10" s="415">
        <v>100618321.66999999</v>
      </c>
    </row>
    <row r="11" spans="1:10" x14ac:dyDescent="0.15">
      <c r="A11" s="394">
        <v>5</v>
      </c>
      <c r="B11" s="353" t="s">
        <v>617</v>
      </c>
      <c r="C11" s="415">
        <v>106594887.31</v>
      </c>
      <c r="D11" s="415">
        <v>0</v>
      </c>
      <c r="E11" s="415">
        <v>7854750.4400000004</v>
      </c>
      <c r="F11" s="415">
        <v>0</v>
      </c>
      <c r="G11" s="415">
        <v>725834.62</v>
      </c>
      <c r="H11" s="415">
        <v>0</v>
      </c>
      <c r="I11" s="415">
        <v>0</v>
      </c>
      <c r="J11" s="415">
        <v>115175472.37</v>
      </c>
    </row>
    <row r="12" spans="1:10" x14ac:dyDescent="0.15">
      <c r="A12" s="394">
        <v>6</v>
      </c>
      <c r="B12" s="353" t="s">
        <v>618</v>
      </c>
      <c r="C12" s="415">
        <v>82297848.939999998</v>
      </c>
      <c r="D12" s="415">
        <v>0</v>
      </c>
      <c r="E12" s="415">
        <v>3927375.22</v>
      </c>
      <c r="F12" s="415">
        <v>5491050.6900000004</v>
      </c>
      <c r="G12" s="415">
        <v>939987.14</v>
      </c>
      <c r="H12" s="415">
        <v>0</v>
      </c>
      <c r="I12" s="415">
        <v>0</v>
      </c>
      <c r="J12" s="415">
        <v>92656261.989999995</v>
      </c>
    </row>
    <row r="13" spans="1:10" x14ac:dyDescent="0.15">
      <c r="A13" s="394">
        <v>7</v>
      </c>
      <c r="B13" s="353" t="s">
        <v>619</v>
      </c>
      <c r="C13" s="415">
        <v>134710809.49000001</v>
      </c>
      <c r="D13" s="415">
        <v>0</v>
      </c>
      <c r="E13" s="415">
        <v>3927375.22</v>
      </c>
      <c r="F13" s="415">
        <v>13351957.449999999</v>
      </c>
      <c r="G13" s="415">
        <v>0</v>
      </c>
      <c r="H13" s="415">
        <v>0</v>
      </c>
      <c r="I13" s="415">
        <v>1844662.91</v>
      </c>
      <c r="J13" s="415">
        <v>153834805.06999999</v>
      </c>
    </row>
    <row r="14" spans="1:10" x14ac:dyDescent="0.15">
      <c r="A14" s="394">
        <v>8</v>
      </c>
      <c r="B14" s="353" t="s">
        <v>620</v>
      </c>
      <c r="C14" s="415">
        <v>125788174.89</v>
      </c>
      <c r="D14" s="415">
        <v>0</v>
      </c>
      <c r="E14" s="415">
        <v>9279213.1699999999</v>
      </c>
      <c r="F14" s="415">
        <v>0</v>
      </c>
      <c r="G14" s="415">
        <v>893847.84</v>
      </c>
      <c r="H14" s="415">
        <v>0</v>
      </c>
      <c r="I14" s="415">
        <v>0</v>
      </c>
      <c r="J14" s="415">
        <v>135961235.90000001</v>
      </c>
    </row>
    <row r="15" spans="1:10" x14ac:dyDescent="0.15">
      <c r="A15" s="394">
        <v>9</v>
      </c>
      <c r="B15" s="353" t="s">
        <v>621</v>
      </c>
      <c r="C15" s="415">
        <v>103211765.20999999</v>
      </c>
      <c r="D15" s="415">
        <v>0</v>
      </c>
      <c r="E15" s="415">
        <v>3927375.22</v>
      </c>
      <c r="F15" s="415">
        <v>13218437.83</v>
      </c>
      <c r="G15" s="415">
        <v>571510.72</v>
      </c>
      <c r="H15" s="415">
        <v>0</v>
      </c>
      <c r="I15" s="415">
        <v>0</v>
      </c>
      <c r="J15" s="415">
        <v>120929088.97999999</v>
      </c>
    </row>
    <row r="16" spans="1:10" x14ac:dyDescent="0.15">
      <c r="A16" s="394">
        <v>10</v>
      </c>
      <c r="B16" s="353" t="s">
        <v>622</v>
      </c>
      <c r="C16" s="415">
        <v>0</v>
      </c>
      <c r="D16" s="415">
        <v>0</v>
      </c>
      <c r="E16" s="415">
        <v>0</v>
      </c>
      <c r="F16" s="415">
        <v>106435.53</v>
      </c>
      <c r="G16" s="415">
        <v>669539.73</v>
      </c>
      <c r="H16" s="415">
        <v>0</v>
      </c>
      <c r="I16" s="415">
        <v>0</v>
      </c>
      <c r="J16" s="415">
        <v>775975.26</v>
      </c>
    </row>
    <row r="17" spans="1:10" x14ac:dyDescent="0.15">
      <c r="A17" s="394">
        <v>11</v>
      </c>
      <c r="B17" s="353" t="s">
        <v>623</v>
      </c>
      <c r="C17" s="415">
        <v>210110996.81999999</v>
      </c>
      <c r="D17" s="415">
        <v>0</v>
      </c>
      <c r="E17" s="415">
        <v>9115048.5099999998</v>
      </c>
      <c r="F17" s="415">
        <v>39655313.640000001</v>
      </c>
      <c r="G17" s="415">
        <v>1471817.97</v>
      </c>
      <c r="H17" s="415">
        <v>0</v>
      </c>
      <c r="I17" s="415">
        <v>0</v>
      </c>
      <c r="J17" s="415">
        <v>260353176.93999997</v>
      </c>
    </row>
    <row r="18" spans="1:10" x14ac:dyDescent="0.15">
      <c r="A18" s="394">
        <v>12</v>
      </c>
      <c r="B18" s="353" t="s">
        <v>624</v>
      </c>
      <c r="C18" s="415">
        <v>107477822.19</v>
      </c>
      <c r="D18" s="415">
        <v>0</v>
      </c>
      <c r="E18" s="415">
        <v>3927375.22</v>
      </c>
      <c r="F18" s="415">
        <v>0</v>
      </c>
      <c r="G18" s="415">
        <v>976368.42</v>
      </c>
      <c r="H18" s="415">
        <v>0</v>
      </c>
      <c r="I18" s="415">
        <v>0</v>
      </c>
      <c r="J18" s="415">
        <v>112381565.83</v>
      </c>
    </row>
    <row r="19" spans="1:10" s="396" customFormat="1" ht="12" x14ac:dyDescent="0.25">
      <c r="A19" s="487" t="s">
        <v>1</v>
      </c>
      <c r="B19" s="487"/>
      <c r="C19" s="416">
        <v>1234112835.21</v>
      </c>
      <c r="D19" s="416">
        <v>0</v>
      </c>
      <c r="E19" s="416">
        <v>66981324.670000002</v>
      </c>
      <c r="F19" s="416">
        <v>71961364.920000002</v>
      </c>
      <c r="G19" s="416">
        <v>7178333.29</v>
      </c>
      <c r="H19" s="416">
        <v>3658971.79</v>
      </c>
      <c r="I19" s="416">
        <v>1844662.91</v>
      </c>
      <c r="J19" s="416">
        <v>1385737492.7899997</v>
      </c>
    </row>
  </sheetData>
  <mergeCells count="6">
    <mergeCell ref="A19:B19"/>
    <mergeCell ref="A1:I1"/>
    <mergeCell ref="A2:I2"/>
    <mergeCell ref="A4:I4"/>
    <mergeCell ref="A3:I3"/>
    <mergeCell ref="A5:J5"/>
  </mergeCells>
  <pageMargins left="0.45" right="0.5" top="0.25" bottom="0.2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30"/>
  <sheetViews>
    <sheetView zoomScaleNormal="100" zoomScaleSheetLayoutView="100" workbookViewId="0">
      <selection activeCell="C8" sqref="C8:F8"/>
    </sheetView>
  </sheetViews>
  <sheetFormatPr defaultRowHeight="12.75" x14ac:dyDescent="0.25"/>
  <cols>
    <col min="1" max="1" width="1.5703125" style="172" bestFit="1" customWidth="1"/>
    <col min="2" max="2" width="19.85546875" style="172" bestFit="1" customWidth="1"/>
    <col min="3" max="3" width="14.28515625" style="221" bestFit="1" customWidth="1"/>
    <col min="4" max="4" width="13.42578125" style="221" bestFit="1" customWidth="1"/>
    <col min="5" max="5" width="12.85546875" style="221" bestFit="1" customWidth="1"/>
    <col min="6" max="6" width="13" style="221" bestFit="1" customWidth="1"/>
    <col min="7" max="16384" width="9.140625" style="172"/>
  </cols>
  <sheetData>
    <row r="1" spans="1:6" ht="13.5" x14ac:dyDescent="0.25">
      <c r="A1" s="461" t="str">
        <f>'1a'!A1:I1</f>
        <v>Yagba West  Local Government of Kogi State</v>
      </c>
      <c r="B1" s="461"/>
      <c r="C1" s="461"/>
      <c r="D1" s="461"/>
      <c r="E1" s="461"/>
      <c r="F1" s="461"/>
    </row>
    <row r="2" spans="1:6" ht="13.5" x14ac:dyDescent="0.25">
      <c r="A2" s="461" t="str">
        <f>'1a'!A2:I2</f>
        <v>Financial Statements for the Year Ended 31 December 2021</v>
      </c>
      <c r="B2" s="461"/>
      <c r="C2" s="461"/>
      <c r="D2" s="461"/>
      <c r="E2" s="461"/>
      <c r="F2" s="461"/>
    </row>
    <row r="3" spans="1:6" ht="13.5" x14ac:dyDescent="0.25">
      <c r="A3" s="461" t="s">
        <v>724</v>
      </c>
      <c r="B3" s="461"/>
      <c r="C3" s="461"/>
      <c r="D3" s="461"/>
      <c r="E3" s="461"/>
      <c r="F3" s="461"/>
    </row>
    <row r="4" spans="1:6" x14ac:dyDescent="0.25">
      <c r="A4" s="460"/>
      <c r="B4" s="460"/>
      <c r="C4" s="460"/>
      <c r="D4" s="460"/>
      <c r="E4" s="460"/>
      <c r="F4" s="460"/>
    </row>
    <row r="5" spans="1:6" s="173" customFormat="1" ht="13.5" x14ac:dyDescent="0.25">
      <c r="A5" s="457" t="s">
        <v>1097</v>
      </c>
      <c r="B5" s="457"/>
      <c r="C5" s="457"/>
      <c r="D5" s="457"/>
      <c r="E5" s="457"/>
      <c r="F5" s="457"/>
    </row>
    <row r="6" spans="1:6" s="173" customFormat="1" ht="40.5" x14ac:dyDescent="0.25">
      <c r="A6" s="461" t="s">
        <v>715</v>
      </c>
      <c r="B6" s="457" t="s">
        <v>688</v>
      </c>
      <c r="C6" s="502" t="str">
        <f>SCBA!G5</f>
        <v>Year Ended 31 December 2021</v>
      </c>
      <c r="D6" s="502"/>
      <c r="E6" s="502"/>
      <c r="F6" s="244" t="str">
        <f>SOC!D5</f>
        <v>Year Ended 31 December 2020</v>
      </c>
    </row>
    <row r="7" spans="1:6" ht="13.5" x14ac:dyDescent="0.25">
      <c r="A7" s="461"/>
      <c r="B7" s="457"/>
      <c r="C7" s="242" t="s">
        <v>773</v>
      </c>
      <c r="D7" s="242" t="s">
        <v>774</v>
      </c>
      <c r="E7" s="242" t="s">
        <v>775</v>
      </c>
      <c r="F7" s="242" t="s">
        <v>773</v>
      </c>
    </row>
    <row r="8" spans="1:6" x14ac:dyDescent="0.2">
      <c r="A8" s="184">
        <v>1</v>
      </c>
      <c r="B8" s="172" t="s">
        <v>818</v>
      </c>
      <c r="C8" s="272">
        <v>644007096.17999995</v>
      </c>
      <c r="D8" s="272">
        <v>539249870</v>
      </c>
      <c r="E8" s="272">
        <v>104757226.17999995</v>
      </c>
      <c r="F8" s="272">
        <v>461225806</v>
      </c>
    </row>
    <row r="9" spans="1:6" ht="12.75" customHeight="1" x14ac:dyDescent="0.25">
      <c r="A9" s="460"/>
      <c r="B9" s="460"/>
      <c r="C9" s="460"/>
      <c r="D9" s="460"/>
      <c r="E9" s="460"/>
      <c r="F9" s="460"/>
    </row>
    <row r="10" spans="1:6" s="173" customFormat="1" ht="13.5" x14ac:dyDescent="0.25">
      <c r="A10" s="461" t="s">
        <v>1</v>
      </c>
      <c r="B10" s="461"/>
      <c r="C10" s="198">
        <f>C8</f>
        <v>644007096.17999995</v>
      </c>
      <c r="D10" s="198">
        <f>D8</f>
        <v>539249870</v>
      </c>
      <c r="E10" s="198">
        <f>E8</f>
        <v>104757226.17999995</v>
      </c>
      <c r="F10" s="198">
        <f>F8</f>
        <v>461225806</v>
      </c>
    </row>
    <row r="11" spans="1:6" ht="16.5" customHeight="1" x14ac:dyDescent="0.25">
      <c r="A11" s="501"/>
      <c r="B11" s="501"/>
      <c r="C11" s="501"/>
      <c r="D11" s="501"/>
      <c r="E11" s="501"/>
      <c r="F11" s="501"/>
    </row>
    <row r="12" spans="1:6" x14ac:dyDescent="0.25">
      <c r="A12" s="501"/>
      <c r="B12" s="501"/>
      <c r="C12" s="501"/>
      <c r="D12" s="501"/>
      <c r="E12" s="501"/>
      <c r="F12" s="501"/>
    </row>
    <row r="13" spans="1:6" x14ac:dyDescent="0.25">
      <c r="A13" s="224"/>
    </row>
    <row r="14" spans="1:6" x14ac:dyDescent="0.25">
      <c r="A14" s="224"/>
    </row>
    <row r="15" spans="1:6" x14ac:dyDescent="0.25">
      <c r="A15" s="224"/>
    </row>
    <row r="16" spans="1:6" x14ac:dyDescent="0.25">
      <c r="A16" s="224"/>
    </row>
    <row r="17" spans="1:4" x14ac:dyDescent="0.25">
      <c r="A17" s="224"/>
    </row>
    <row r="18" spans="1:4" x14ac:dyDescent="0.25">
      <c r="A18" s="224"/>
    </row>
    <row r="19" spans="1:4" x14ac:dyDescent="0.25">
      <c r="A19" s="224"/>
    </row>
    <row r="20" spans="1:4" x14ac:dyDescent="0.25">
      <c r="A20" s="224"/>
    </row>
    <row r="21" spans="1:4" x14ac:dyDescent="0.25">
      <c r="A21" s="224"/>
    </row>
    <row r="22" spans="1:4" x14ac:dyDescent="0.25">
      <c r="A22" s="224"/>
    </row>
    <row r="23" spans="1:4" x14ac:dyDescent="0.25">
      <c r="A23" s="224"/>
    </row>
    <row r="24" spans="1:4" x14ac:dyDescent="0.25">
      <c r="A24" s="224"/>
    </row>
    <row r="25" spans="1:4" x14ac:dyDescent="0.25">
      <c r="A25" s="224"/>
    </row>
    <row r="26" spans="1:4" x14ac:dyDescent="0.25">
      <c r="A26" s="224"/>
    </row>
    <row r="27" spans="1:4" x14ac:dyDescent="0.25">
      <c r="A27" s="224"/>
    </row>
    <row r="28" spans="1:4" x14ac:dyDescent="0.25">
      <c r="A28" s="224"/>
    </row>
    <row r="29" spans="1:4" ht="31.5" customHeight="1" x14ac:dyDescent="0.25">
      <c r="B29" s="461"/>
      <c r="C29" s="461"/>
      <c r="D29" s="461"/>
    </row>
    <row r="30" spans="1:4" x14ac:dyDescent="0.25">
      <c r="A30" s="224"/>
      <c r="B30" s="224"/>
    </row>
  </sheetData>
  <mergeCells count="13">
    <mergeCell ref="A11:F11"/>
    <mergeCell ref="B29:D29"/>
    <mergeCell ref="A12:F12"/>
    <mergeCell ref="A1:F1"/>
    <mergeCell ref="A2:F2"/>
    <mergeCell ref="A3:F3"/>
    <mergeCell ref="A4:F4"/>
    <mergeCell ref="A5:F5"/>
    <mergeCell ref="A6:A7"/>
    <mergeCell ref="B6:B7"/>
    <mergeCell ref="C6:E6"/>
    <mergeCell ref="A9:F9"/>
    <mergeCell ref="A10:B10"/>
  </mergeCells>
  <pageMargins left="0.45" right="0.45" top="0.25" bottom="0.25" header="0.3" footer="0.3"/>
  <pageSetup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8"/>
  <sheetViews>
    <sheetView topLeftCell="A2" zoomScaleNormal="100" zoomScaleSheetLayoutView="136" workbookViewId="0">
      <selection activeCell="A5" sqref="A5:D19"/>
    </sheetView>
  </sheetViews>
  <sheetFormatPr defaultRowHeight="12.75" x14ac:dyDescent="0.25"/>
  <cols>
    <col min="1" max="1" width="4.28515625" style="172" bestFit="1" customWidth="1"/>
    <col min="2" max="2" width="20.42578125" style="172" customWidth="1"/>
    <col min="3" max="3" width="18.85546875" style="197" customWidth="1"/>
    <col min="4" max="4" width="17.5703125" style="197" customWidth="1"/>
    <col min="5" max="16384" width="9.140625" style="172"/>
  </cols>
  <sheetData>
    <row r="1" spans="1:4" ht="13.5" x14ac:dyDescent="0.25">
      <c r="A1" s="461" t="str">
        <f>'2'!A1</f>
        <v>Yagba West  Local Government of Kogi State</v>
      </c>
      <c r="B1" s="461"/>
      <c r="C1" s="461"/>
      <c r="D1" s="461"/>
    </row>
    <row r="2" spans="1:4" ht="13.5" x14ac:dyDescent="0.25">
      <c r="A2" s="461" t="str">
        <f>'2'!A2</f>
        <v>Financial Statements for the Year Ended 31 December 2021</v>
      </c>
      <c r="B2" s="461"/>
      <c r="C2" s="461"/>
      <c r="D2" s="461"/>
    </row>
    <row r="3" spans="1:4" ht="13.5" x14ac:dyDescent="0.25">
      <c r="A3" s="461" t="s">
        <v>724</v>
      </c>
      <c r="B3" s="461"/>
      <c r="C3" s="461"/>
      <c r="D3" s="461"/>
    </row>
    <row r="4" spans="1:4" x14ac:dyDescent="0.25">
      <c r="A4" s="460"/>
      <c r="B4" s="460"/>
      <c r="C4" s="460"/>
      <c r="D4" s="460"/>
    </row>
    <row r="5" spans="1:4" s="173" customFormat="1" ht="13.5" x14ac:dyDescent="0.25">
      <c r="A5" s="457" t="s">
        <v>1101</v>
      </c>
      <c r="B5" s="457"/>
      <c r="C5" s="457"/>
      <c r="D5" s="457"/>
    </row>
    <row r="6" spans="1:4" s="173" customFormat="1" ht="27" x14ac:dyDescent="0.25">
      <c r="A6" s="173" t="s">
        <v>715</v>
      </c>
      <c r="B6" s="173" t="s">
        <v>772</v>
      </c>
      <c r="C6" s="288" t="str">
        <f>'2'!C6</f>
        <v>Year Ended 31 December 2021</v>
      </c>
      <c r="D6" s="288" t="str">
        <f>'2'!F6</f>
        <v>Year Ended 31 December 2020</v>
      </c>
    </row>
    <row r="7" spans="1:4" x14ac:dyDescent="0.2">
      <c r="A7" s="184">
        <v>1</v>
      </c>
      <c r="B7" s="172" t="s">
        <v>613</v>
      </c>
      <c r="C7" s="289">
        <v>53390403.740000002</v>
      </c>
      <c r="D7" s="289">
        <v>35727899</v>
      </c>
    </row>
    <row r="8" spans="1:4" x14ac:dyDescent="0.2">
      <c r="A8" s="184">
        <v>2</v>
      </c>
      <c r="B8" s="172" t="s">
        <v>614</v>
      </c>
      <c r="C8" s="289">
        <v>49066566.950000003</v>
      </c>
      <c r="D8" s="289">
        <v>32530412</v>
      </c>
    </row>
    <row r="9" spans="1:4" x14ac:dyDescent="0.2">
      <c r="A9" s="184">
        <v>3</v>
      </c>
      <c r="B9" s="172" t="s">
        <v>615</v>
      </c>
      <c r="C9" s="289">
        <v>53322514.5</v>
      </c>
      <c r="D9" s="289">
        <v>31107807</v>
      </c>
    </row>
    <row r="10" spans="1:4" x14ac:dyDescent="0.2">
      <c r="A10" s="184">
        <v>4</v>
      </c>
      <c r="B10" s="172" t="s">
        <v>616</v>
      </c>
      <c r="C10" s="289">
        <v>56662923.060000002</v>
      </c>
      <c r="D10" s="289">
        <v>37610835</v>
      </c>
    </row>
    <row r="11" spans="1:4" x14ac:dyDescent="0.2">
      <c r="A11" s="184">
        <v>5</v>
      </c>
      <c r="B11" s="172" t="s">
        <v>617</v>
      </c>
      <c r="C11" s="289">
        <v>56249085.829999998</v>
      </c>
      <c r="D11" s="289">
        <v>29564640</v>
      </c>
    </row>
    <row r="12" spans="1:4" x14ac:dyDescent="0.2">
      <c r="A12" s="184">
        <v>6</v>
      </c>
      <c r="B12" s="172" t="s">
        <v>618</v>
      </c>
      <c r="C12" s="289">
        <v>57190989.469999999</v>
      </c>
      <c r="D12" s="289">
        <v>32482239</v>
      </c>
    </row>
    <row r="13" spans="1:4" x14ac:dyDescent="0.2">
      <c r="A13" s="184">
        <v>7</v>
      </c>
      <c r="B13" s="172" t="s">
        <v>619</v>
      </c>
      <c r="C13" s="289">
        <v>48274129.270000003</v>
      </c>
      <c r="D13" s="289">
        <v>40251923</v>
      </c>
    </row>
    <row r="14" spans="1:4" x14ac:dyDescent="0.2">
      <c r="A14" s="184">
        <v>8</v>
      </c>
      <c r="B14" s="172" t="s">
        <v>620</v>
      </c>
      <c r="C14" s="289">
        <v>48083307.520000003</v>
      </c>
      <c r="D14" s="289">
        <v>41379313</v>
      </c>
    </row>
    <row r="15" spans="1:4" x14ac:dyDescent="0.2">
      <c r="A15" s="184">
        <v>9</v>
      </c>
      <c r="B15" s="172" t="s">
        <v>621</v>
      </c>
      <c r="C15" s="289">
        <v>55666556.439999998</v>
      </c>
      <c r="D15" s="289">
        <v>48186547</v>
      </c>
    </row>
    <row r="16" spans="1:4" x14ac:dyDescent="0.2">
      <c r="A16" s="184">
        <v>10</v>
      </c>
      <c r="B16" s="172" t="s">
        <v>622</v>
      </c>
      <c r="C16" s="289">
        <v>0</v>
      </c>
      <c r="D16" s="289">
        <v>44038064</v>
      </c>
    </row>
    <row r="17" spans="1:4" x14ac:dyDescent="0.2">
      <c r="A17" s="184">
        <v>11</v>
      </c>
      <c r="B17" s="172" t="s">
        <v>623</v>
      </c>
      <c r="C17" s="289">
        <v>104661099.2</v>
      </c>
      <c r="D17" s="289">
        <v>39137313</v>
      </c>
    </row>
    <row r="18" spans="1:4" x14ac:dyDescent="0.2">
      <c r="A18" s="184">
        <v>12</v>
      </c>
      <c r="B18" s="172" t="s">
        <v>624</v>
      </c>
      <c r="C18" s="289">
        <v>61439520.200000003</v>
      </c>
      <c r="D18" s="289">
        <v>49208814</v>
      </c>
    </row>
    <row r="19" spans="1:4" s="173" customFormat="1" ht="13.5" x14ac:dyDescent="0.25">
      <c r="A19" s="461" t="s">
        <v>1</v>
      </c>
      <c r="B19" s="461"/>
      <c r="C19" s="290">
        <v>644007096.17999995</v>
      </c>
      <c r="D19" s="290">
        <v>461225806</v>
      </c>
    </row>
    <row r="20" spans="1:4" x14ac:dyDescent="0.25">
      <c r="A20" s="224"/>
    </row>
    <row r="21" spans="1:4" x14ac:dyDescent="0.25">
      <c r="A21" s="224"/>
    </row>
    <row r="22" spans="1:4" x14ac:dyDescent="0.25">
      <c r="A22" s="224"/>
    </row>
    <row r="23" spans="1:4" x14ac:dyDescent="0.25">
      <c r="A23" s="224"/>
    </row>
    <row r="24" spans="1:4" x14ac:dyDescent="0.25">
      <c r="A24" s="224"/>
    </row>
    <row r="25" spans="1:4" x14ac:dyDescent="0.25">
      <c r="A25" s="224"/>
    </row>
    <row r="26" spans="1:4" x14ac:dyDescent="0.25">
      <c r="A26" s="224"/>
    </row>
    <row r="27" spans="1:4" x14ac:dyDescent="0.25">
      <c r="A27" s="224"/>
    </row>
    <row r="28" spans="1:4" x14ac:dyDescent="0.25">
      <c r="A28" s="224"/>
    </row>
    <row r="29" spans="1:4" x14ac:dyDescent="0.25">
      <c r="A29" s="224"/>
    </row>
    <row r="30" spans="1:4" x14ac:dyDescent="0.25">
      <c r="A30" s="224"/>
    </row>
    <row r="31" spans="1:4" x14ac:dyDescent="0.25">
      <c r="A31" s="224"/>
    </row>
    <row r="32" spans="1:4" x14ac:dyDescent="0.25">
      <c r="A32" s="224"/>
    </row>
    <row r="33" spans="1:4" x14ac:dyDescent="0.25">
      <c r="A33" s="224"/>
    </row>
    <row r="34" spans="1:4" x14ac:dyDescent="0.25">
      <c r="A34" s="224"/>
    </row>
    <row r="35" spans="1:4" x14ac:dyDescent="0.25">
      <c r="A35" s="224"/>
    </row>
    <row r="36" spans="1:4" x14ac:dyDescent="0.25">
      <c r="A36" s="224"/>
    </row>
    <row r="37" spans="1:4" ht="31.5" customHeight="1" x14ac:dyDescent="0.25">
      <c r="B37" s="461"/>
      <c r="C37" s="461"/>
      <c r="D37" s="461"/>
    </row>
    <row r="38" spans="1:4" x14ac:dyDescent="0.25">
      <c r="A38" s="224"/>
      <c r="B38" s="224"/>
    </row>
  </sheetData>
  <mergeCells count="7">
    <mergeCell ref="A19:B19"/>
    <mergeCell ref="B37:D37"/>
    <mergeCell ref="A1:D1"/>
    <mergeCell ref="A2:D2"/>
    <mergeCell ref="A3:D3"/>
    <mergeCell ref="A4:D4"/>
    <mergeCell ref="A5:D5"/>
  </mergeCells>
  <pageMargins left="0.7" right="0.7" top="0.75" bottom="0.75" header="0.3" footer="0.3"/>
  <pageSetup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10"/>
  <sheetViews>
    <sheetView zoomScaleNormal="100" zoomScaleSheetLayoutView="136" workbookViewId="0">
      <selection activeCell="C7" sqref="C1:F1048576"/>
    </sheetView>
  </sheetViews>
  <sheetFormatPr defaultRowHeight="12.75" x14ac:dyDescent="0.25"/>
  <cols>
    <col min="1" max="1" width="4.42578125" style="172" bestFit="1" customWidth="1"/>
    <col min="2" max="2" width="33.28515625" style="172" bestFit="1" customWidth="1"/>
    <col min="3" max="3" width="15.7109375" style="197" bestFit="1" customWidth="1"/>
    <col min="4" max="4" width="16" style="197" bestFit="1" customWidth="1"/>
    <col min="5" max="5" width="15.5703125" style="197" bestFit="1" customWidth="1"/>
    <col min="6" max="6" width="16.28515625" style="197" customWidth="1"/>
    <col min="7" max="7" width="9.140625" style="172"/>
    <col min="8" max="8" width="17.5703125" style="172" bestFit="1" customWidth="1"/>
    <col min="9" max="16384" width="9.140625" style="172"/>
  </cols>
  <sheetData>
    <row r="1" spans="1:6" ht="13.5" x14ac:dyDescent="0.25">
      <c r="A1" s="461" t="str">
        <f>'2a'!A1:D1</f>
        <v>Yagba West  Local Government of Kogi State</v>
      </c>
      <c r="B1" s="461"/>
      <c r="C1" s="461"/>
      <c r="D1" s="461"/>
      <c r="E1" s="461"/>
      <c r="F1" s="461"/>
    </row>
    <row r="2" spans="1:6" ht="13.5" x14ac:dyDescent="0.25">
      <c r="A2" s="461" t="str">
        <f>'2a'!A2:D2</f>
        <v>Financial Statements for the Year Ended 31 December 2021</v>
      </c>
      <c r="B2" s="461"/>
      <c r="C2" s="461"/>
      <c r="D2" s="461"/>
      <c r="E2" s="461"/>
      <c r="F2" s="461"/>
    </row>
    <row r="3" spans="1:6" ht="13.5" x14ac:dyDescent="0.25">
      <c r="A3" s="461" t="s">
        <v>724</v>
      </c>
      <c r="B3" s="461"/>
      <c r="C3" s="461"/>
      <c r="D3" s="461"/>
      <c r="E3" s="461"/>
      <c r="F3" s="461"/>
    </row>
    <row r="4" spans="1:6" ht="13.5" x14ac:dyDescent="0.25">
      <c r="A4" s="461"/>
      <c r="B4" s="461"/>
      <c r="C4" s="461"/>
      <c r="D4" s="461"/>
      <c r="E4" s="461"/>
      <c r="F4" s="461"/>
    </row>
    <row r="5" spans="1:6" ht="13.5" x14ac:dyDescent="0.25">
      <c r="A5" s="457" t="s">
        <v>1100</v>
      </c>
      <c r="B5" s="457"/>
      <c r="C5" s="457"/>
      <c r="D5" s="457"/>
      <c r="E5" s="457"/>
      <c r="F5" s="457"/>
    </row>
    <row r="6" spans="1:6" ht="27" x14ac:dyDescent="0.25">
      <c r="A6" s="461" t="s">
        <v>715</v>
      </c>
      <c r="B6" s="457" t="s">
        <v>3</v>
      </c>
      <c r="C6" s="503" t="str">
        <f>'2a'!C6</f>
        <v>Year Ended 31 December 2021</v>
      </c>
      <c r="D6" s="503"/>
      <c r="E6" s="503"/>
      <c r="F6" s="198" t="str">
        <f>'2a'!D6</f>
        <v>Year Ended 31 December 2020</v>
      </c>
    </row>
    <row r="7" spans="1:6" s="173" customFormat="1" ht="13.5" x14ac:dyDescent="0.25">
      <c r="A7" s="461"/>
      <c r="B7" s="457"/>
      <c r="C7" s="288" t="s">
        <v>773</v>
      </c>
      <c r="D7" s="288" t="s">
        <v>774</v>
      </c>
      <c r="E7" s="288" t="s">
        <v>775</v>
      </c>
      <c r="F7" s="288" t="s">
        <v>773</v>
      </c>
    </row>
    <row r="8" spans="1:6" x14ac:dyDescent="0.2">
      <c r="A8" s="184">
        <v>1</v>
      </c>
      <c r="B8" s="284" t="s">
        <v>1182</v>
      </c>
      <c r="C8" s="272">
        <v>13500</v>
      </c>
      <c r="D8" s="272">
        <v>1000000</v>
      </c>
      <c r="E8" s="272">
        <v>986500</v>
      </c>
      <c r="F8" s="272">
        <v>17085347</v>
      </c>
    </row>
    <row r="9" spans="1:6" x14ac:dyDescent="0.2">
      <c r="A9" s="184">
        <v>2</v>
      </c>
      <c r="B9" s="283" t="s">
        <v>1183</v>
      </c>
      <c r="C9" s="272">
        <v>1953500</v>
      </c>
      <c r="D9" s="272">
        <v>1500000</v>
      </c>
      <c r="E9" s="272">
        <v>-453500</v>
      </c>
      <c r="F9" s="272">
        <v>748372</v>
      </c>
    </row>
    <row r="10" spans="1:6" s="173" customFormat="1" ht="13.5" x14ac:dyDescent="0.25">
      <c r="A10" s="196"/>
      <c r="B10" s="287" t="s">
        <v>665</v>
      </c>
      <c r="C10" s="278">
        <v>1967000</v>
      </c>
      <c r="D10" s="278">
        <v>2500000</v>
      </c>
      <c r="E10" s="278">
        <v>533000</v>
      </c>
      <c r="F10" s="278">
        <v>17833719</v>
      </c>
    </row>
  </sheetData>
  <mergeCells count="8">
    <mergeCell ref="B6:B7"/>
    <mergeCell ref="A6:A7"/>
    <mergeCell ref="A1:F1"/>
    <mergeCell ref="A2:F2"/>
    <mergeCell ref="A4:F4"/>
    <mergeCell ref="C6:E6"/>
    <mergeCell ref="A5:F5"/>
    <mergeCell ref="A3:F3"/>
  </mergeCells>
  <pageMargins left="0.45" right="0.45" top="0.5" bottom="0.5" header="0.3" footer="0.3"/>
  <pageSetup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4"/>
  <sheetViews>
    <sheetView topLeftCell="A5" zoomScaleNormal="100" zoomScaleSheetLayoutView="98" workbookViewId="0">
      <selection activeCell="B8" sqref="B8:D24"/>
    </sheetView>
  </sheetViews>
  <sheetFormatPr defaultRowHeight="12.75" x14ac:dyDescent="0.25"/>
  <cols>
    <col min="1" max="1" width="43.7109375" style="172" customWidth="1"/>
    <col min="2" max="2" width="12.85546875" style="417" bestFit="1" customWidth="1"/>
    <col min="3" max="3" width="6.42578125" style="172" bestFit="1" customWidth="1"/>
    <col min="4" max="4" width="13.85546875" style="189" bestFit="1" customWidth="1"/>
    <col min="5" max="5" width="15.140625" style="188" bestFit="1" customWidth="1"/>
    <col min="6" max="16384" width="9.140625" style="172"/>
  </cols>
  <sheetData>
    <row r="1" spans="1:5" ht="13.5" x14ac:dyDescent="0.25">
      <c r="A1" s="461" t="str">
        <f>'3'!A1</f>
        <v>Yagba West  Local Government of Kogi State</v>
      </c>
      <c r="B1" s="461"/>
      <c r="C1" s="461"/>
      <c r="D1" s="461"/>
      <c r="E1" s="461"/>
    </row>
    <row r="2" spans="1:5" ht="13.5" x14ac:dyDescent="0.25">
      <c r="A2" s="461" t="str">
        <f>'3'!A2</f>
        <v>Financial Statements for the Year Ended 31 December 2021</v>
      </c>
      <c r="B2" s="461"/>
      <c r="C2" s="461"/>
      <c r="D2" s="461"/>
      <c r="E2" s="461"/>
    </row>
    <row r="3" spans="1:5" ht="13.5" x14ac:dyDescent="0.25">
      <c r="A3" s="461" t="s">
        <v>724</v>
      </c>
      <c r="B3" s="461"/>
      <c r="C3" s="461"/>
      <c r="D3" s="461"/>
      <c r="E3" s="461"/>
    </row>
    <row r="4" spans="1:5" ht="13.5" x14ac:dyDescent="0.25">
      <c r="A4" s="461"/>
      <c r="B4" s="461"/>
      <c r="C4" s="461"/>
      <c r="D4" s="461"/>
      <c r="E4" s="461"/>
    </row>
    <row r="5" spans="1:5" ht="13.5" x14ac:dyDescent="0.25">
      <c r="A5" s="457" t="s">
        <v>1099</v>
      </c>
      <c r="B5" s="457"/>
      <c r="C5" s="457"/>
      <c r="D5" s="457"/>
      <c r="E5" s="457"/>
    </row>
    <row r="6" spans="1:5" ht="13.5" x14ac:dyDescent="0.25">
      <c r="A6" s="457" t="s">
        <v>688</v>
      </c>
      <c r="B6" s="461" t="str">
        <f>'3'!C6</f>
        <v>Year Ended 31 December 2021</v>
      </c>
      <c r="C6" s="461"/>
      <c r="D6" s="461"/>
      <c r="E6" s="172"/>
    </row>
    <row r="7" spans="1:5" ht="27" x14ac:dyDescent="0.25">
      <c r="A7" s="457"/>
      <c r="B7" s="230" t="s">
        <v>773</v>
      </c>
      <c r="C7" s="171" t="s">
        <v>774</v>
      </c>
      <c r="D7" s="230" t="s">
        <v>775</v>
      </c>
      <c r="E7" s="172"/>
    </row>
    <row r="8" spans="1:5" x14ac:dyDescent="0.2">
      <c r="A8" s="284" t="s">
        <v>1184</v>
      </c>
      <c r="B8" s="272">
        <v>0</v>
      </c>
      <c r="C8" s="272"/>
      <c r="D8" s="272">
        <v>0</v>
      </c>
    </row>
    <row r="9" spans="1:5" x14ac:dyDescent="0.2">
      <c r="A9" s="284" t="s">
        <v>1185</v>
      </c>
      <c r="B9" s="272">
        <v>0</v>
      </c>
      <c r="C9" s="272">
        <v>0</v>
      </c>
      <c r="D9" s="272">
        <v>0</v>
      </c>
    </row>
    <row r="10" spans="1:5" x14ac:dyDescent="0.2">
      <c r="A10" s="284" t="s">
        <v>1186</v>
      </c>
      <c r="B10" s="272">
        <v>0</v>
      </c>
      <c r="C10" s="272">
        <v>0</v>
      </c>
      <c r="D10" s="272">
        <v>0</v>
      </c>
    </row>
    <row r="11" spans="1:5" x14ac:dyDescent="0.2">
      <c r="A11" s="284" t="s">
        <v>1187</v>
      </c>
      <c r="B11" s="272">
        <v>200000</v>
      </c>
      <c r="C11" s="272">
        <v>0</v>
      </c>
      <c r="D11" s="272">
        <v>-200000</v>
      </c>
    </row>
    <row r="12" spans="1:5" x14ac:dyDescent="0.2">
      <c r="A12" s="284" t="s">
        <v>1188</v>
      </c>
      <c r="B12" s="272">
        <v>53000</v>
      </c>
      <c r="C12" s="272">
        <v>0</v>
      </c>
      <c r="D12" s="272">
        <v>-53000</v>
      </c>
    </row>
    <row r="13" spans="1:5" x14ac:dyDescent="0.2">
      <c r="A13" s="284" t="s">
        <v>1189</v>
      </c>
      <c r="B13" s="272">
        <v>0</v>
      </c>
      <c r="C13" s="272">
        <v>0</v>
      </c>
      <c r="D13" s="272">
        <v>0</v>
      </c>
    </row>
    <row r="14" spans="1:5" x14ac:dyDescent="0.2">
      <c r="A14" s="284" t="s">
        <v>1190</v>
      </c>
      <c r="B14" s="272">
        <v>0</v>
      </c>
      <c r="C14" s="272">
        <v>0</v>
      </c>
      <c r="D14" s="272">
        <v>0</v>
      </c>
    </row>
    <row r="15" spans="1:5" x14ac:dyDescent="0.2">
      <c r="A15" s="284" t="s">
        <v>1191</v>
      </c>
      <c r="B15" s="272">
        <v>22292527.420000002</v>
      </c>
      <c r="C15" s="272">
        <v>0</v>
      </c>
      <c r="D15" s="272">
        <v>-22292527.420000002</v>
      </c>
    </row>
    <row r="16" spans="1:5" x14ac:dyDescent="0.2">
      <c r="A16" s="284" t="s">
        <v>1192</v>
      </c>
      <c r="B16" s="272">
        <v>625200</v>
      </c>
      <c r="C16" s="272">
        <v>0</v>
      </c>
      <c r="D16" s="272">
        <v>-625200</v>
      </c>
    </row>
    <row r="17" spans="1:5" x14ac:dyDescent="0.2">
      <c r="A17" s="284" t="s">
        <v>1193</v>
      </c>
      <c r="B17" s="272">
        <v>343000</v>
      </c>
      <c r="C17" s="272">
        <v>0</v>
      </c>
      <c r="D17" s="272">
        <v>-343000</v>
      </c>
    </row>
    <row r="18" spans="1:5" x14ac:dyDescent="0.2">
      <c r="A18" s="284" t="s">
        <v>1194</v>
      </c>
      <c r="B18" s="272">
        <v>2482100</v>
      </c>
      <c r="C18" s="272"/>
      <c r="D18" s="272">
        <v>-2482100</v>
      </c>
    </row>
    <row r="19" spans="1:5" x14ac:dyDescent="0.2">
      <c r="A19" s="283" t="s">
        <v>1195</v>
      </c>
      <c r="B19" s="272">
        <v>80000</v>
      </c>
      <c r="C19" s="272"/>
      <c r="D19" s="272">
        <v>-80000</v>
      </c>
    </row>
    <row r="20" spans="1:5" x14ac:dyDescent="0.2">
      <c r="A20" s="284" t="s">
        <v>1196</v>
      </c>
      <c r="B20" s="272">
        <v>0</v>
      </c>
      <c r="C20" s="272"/>
      <c r="D20" s="272">
        <v>0</v>
      </c>
    </row>
    <row r="21" spans="1:5" x14ac:dyDescent="0.2">
      <c r="A21" s="284" t="s">
        <v>1197</v>
      </c>
      <c r="B21" s="272">
        <v>0</v>
      </c>
      <c r="C21" s="272"/>
      <c r="D21" s="272">
        <v>0</v>
      </c>
    </row>
    <row r="22" spans="1:5" x14ac:dyDescent="0.2">
      <c r="A22" s="284" t="s">
        <v>1198</v>
      </c>
      <c r="B22" s="272">
        <v>522800</v>
      </c>
      <c r="C22" s="272"/>
      <c r="D22" s="272">
        <v>-522800</v>
      </c>
    </row>
    <row r="23" spans="1:5" x14ac:dyDescent="0.2">
      <c r="A23" s="284" t="s">
        <v>1199</v>
      </c>
      <c r="B23" s="272">
        <v>0</v>
      </c>
      <c r="C23" s="272"/>
      <c r="D23" s="272">
        <v>0</v>
      </c>
    </row>
    <row r="24" spans="1:5" s="173" customFormat="1" ht="13.5" x14ac:dyDescent="0.25">
      <c r="A24" s="292" t="s">
        <v>665</v>
      </c>
      <c r="B24" s="278">
        <v>26598627.420000002</v>
      </c>
      <c r="C24" s="278">
        <v>0</v>
      </c>
      <c r="D24" s="278">
        <v>-26598627.420000002</v>
      </c>
      <c r="E24" s="223"/>
    </row>
  </sheetData>
  <mergeCells count="7">
    <mergeCell ref="A6:A7"/>
    <mergeCell ref="B6:D6"/>
    <mergeCell ref="A1:E1"/>
    <mergeCell ref="A2:E2"/>
    <mergeCell ref="A3:E3"/>
    <mergeCell ref="A4:E4"/>
    <mergeCell ref="A5:E5"/>
  </mergeCells>
  <pageMargins left="0.7" right="0.7" top="0.75" bottom="0.75" header="0.3" footer="0.3"/>
  <pageSetup scale="63"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zoomScale="130" zoomScaleNormal="100" zoomScaleSheetLayoutView="130" workbookViewId="0">
      <selection activeCell="D9" sqref="D9"/>
    </sheetView>
  </sheetViews>
  <sheetFormatPr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522" t="str">
        <f>'4'!A1:E1</f>
        <v>Yagba West  Local Government of Kogi State</v>
      </c>
      <c r="B1" s="523"/>
      <c r="C1" s="523"/>
      <c r="D1" s="523"/>
      <c r="E1" s="523"/>
      <c r="F1" s="524"/>
    </row>
    <row r="2" spans="1:6" ht="19.5" thickBot="1" x14ac:dyDescent="0.35">
      <c r="A2" s="522" t="str">
        <f>'4'!A2:E2</f>
        <v>Financial Statements for the Year Ended 31 December 2021</v>
      </c>
      <c r="B2" s="523"/>
      <c r="C2" s="523"/>
      <c r="D2" s="523"/>
      <c r="E2" s="523"/>
      <c r="F2" s="524"/>
    </row>
    <row r="3" spans="1:6" ht="19.5" thickBot="1" x14ac:dyDescent="0.35">
      <c r="A3" s="522" t="s">
        <v>724</v>
      </c>
      <c r="B3" s="523"/>
      <c r="C3" s="523"/>
      <c r="D3" s="523"/>
      <c r="E3" s="523"/>
      <c r="F3" s="524"/>
    </row>
    <row r="4" spans="1:6" ht="19.5" thickBot="1" x14ac:dyDescent="0.35">
      <c r="A4" s="522"/>
      <c r="B4" s="523"/>
      <c r="C4" s="523"/>
      <c r="D4" s="523"/>
      <c r="E4" s="523"/>
      <c r="F4" s="524"/>
    </row>
    <row r="5" spans="1:6" ht="19.5" thickBot="1" x14ac:dyDescent="0.35">
      <c r="A5" s="525" t="s">
        <v>973</v>
      </c>
      <c r="B5" s="526"/>
      <c r="C5" s="526"/>
      <c r="D5" s="526"/>
      <c r="E5" s="526"/>
      <c r="F5" s="527"/>
    </row>
    <row r="6" spans="1:6" ht="19.5" thickBot="1" x14ac:dyDescent="0.35">
      <c r="A6" s="507" t="s">
        <v>848</v>
      </c>
      <c r="B6" s="509" t="s">
        <v>688</v>
      </c>
      <c r="C6" s="522" t="s">
        <v>710</v>
      </c>
      <c r="D6" s="523"/>
      <c r="E6" s="524"/>
      <c r="F6" s="93" t="s">
        <v>710</v>
      </c>
    </row>
    <row r="7" spans="1:6" s="70" customFormat="1" ht="19.5" thickBot="1" x14ac:dyDescent="0.35">
      <c r="A7" s="508"/>
      <c r="B7" s="510"/>
      <c r="C7" s="94" t="s">
        <v>773</v>
      </c>
      <c r="D7" s="95" t="s">
        <v>774</v>
      </c>
      <c r="E7" s="96" t="s">
        <v>775</v>
      </c>
      <c r="F7" s="97" t="s">
        <v>773</v>
      </c>
    </row>
    <row r="8" spans="1:6" x14ac:dyDescent="0.25">
      <c r="A8" s="73">
        <v>12021008</v>
      </c>
      <c r="B8" s="76" t="s">
        <v>5</v>
      </c>
      <c r="C8" s="77">
        <v>0</v>
      </c>
      <c r="D8" s="77">
        <v>0</v>
      </c>
      <c r="E8" s="77">
        <v>0</v>
      </c>
      <c r="F8" s="78">
        <v>861050</v>
      </c>
    </row>
    <row r="9" spans="1:6" x14ac:dyDescent="0.25">
      <c r="A9" s="74">
        <v>12020448</v>
      </c>
      <c r="B9" s="79" t="s">
        <v>6</v>
      </c>
      <c r="C9" s="80">
        <v>1237185</v>
      </c>
      <c r="D9" s="80">
        <v>3439593</v>
      </c>
      <c r="E9" s="80">
        <v>2202408</v>
      </c>
      <c r="F9" s="81">
        <v>1824895</v>
      </c>
    </row>
    <row r="10" spans="1:6" x14ac:dyDescent="0.25">
      <c r="A10" s="74">
        <v>12020451</v>
      </c>
      <c r="B10" s="79" t="s">
        <v>7</v>
      </c>
      <c r="C10" s="80">
        <v>586350</v>
      </c>
      <c r="D10" s="80">
        <v>1322344</v>
      </c>
      <c r="E10" s="80">
        <v>735994</v>
      </c>
      <c r="F10" s="81">
        <v>830900</v>
      </c>
    </row>
    <row r="11" spans="1:6" x14ac:dyDescent="0.25">
      <c r="A11" s="74">
        <v>12020454</v>
      </c>
      <c r="B11" s="79" t="s">
        <v>8</v>
      </c>
      <c r="C11" s="80">
        <v>26000</v>
      </c>
      <c r="D11" s="80">
        <v>34875</v>
      </c>
      <c r="E11" s="80">
        <v>8875</v>
      </c>
      <c r="F11" s="81">
        <v>15000</v>
      </c>
    </row>
    <row r="12" spans="1:6" ht="31.5" x14ac:dyDescent="0.25">
      <c r="A12" s="74">
        <v>12020455</v>
      </c>
      <c r="B12" s="79" t="s">
        <v>9</v>
      </c>
      <c r="C12" s="80">
        <v>657000</v>
      </c>
      <c r="D12" s="80">
        <v>1417088</v>
      </c>
      <c r="E12" s="80">
        <v>760088</v>
      </c>
      <c r="F12" s="81">
        <v>816500</v>
      </c>
    </row>
    <row r="13" spans="1:6" x14ac:dyDescent="0.25">
      <c r="A13" s="74">
        <v>12020708</v>
      </c>
      <c r="B13" s="79" t="s">
        <v>10</v>
      </c>
      <c r="C13" s="80">
        <v>94000</v>
      </c>
      <c r="D13" s="80">
        <v>203670</v>
      </c>
      <c r="E13" s="80">
        <v>109670</v>
      </c>
      <c r="F13" s="81">
        <v>272600</v>
      </c>
    </row>
    <row r="14" spans="1:6" ht="15.75" customHeight="1" x14ac:dyDescent="0.25">
      <c r="A14" s="74">
        <v>12020452</v>
      </c>
      <c r="B14" s="79" t="s">
        <v>11</v>
      </c>
      <c r="C14" s="80">
        <v>192000</v>
      </c>
      <c r="D14" s="80">
        <v>360375</v>
      </c>
      <c r="E14" s="80">
        <v>168375</v>
      </c>
      <c r="F14" s="81">
        <v>384145</v>
      </c>
    </row>
    <row r="15" spans="1:6" x14ac:dyDescent="0.25">
      <c r="A15" s="74">
        <v>12020472</v>
      </c>
      <c r="B15" s="79" t="s">
        <v>12</v>
      </c>
      <c r="C15" s="80">
        <v>745000</v>
      </c>
      <c r="D15" s="80">
        <v>1421000</v>
      </c>
      <c r="E15" s="80">
        <v>676000</v>
      </c>
      <c r="F15" s="81">
        <v>1021370</v>
      </c>
    </row>
    <row r="16" spans="1:6" x14ac:dyDescent="0.25">
      <c r="A16" s="74">
        <v>12020802</v>
      </c>
      <c r="B16" s="79" t="s">
        <v>13</v>
      </c>
      <c r="C16" s="80">
        <v>266900</v>
      </c>
      <c r="D16" s="80">
        <v>320850</v>
      </c>
      <c r="E16" s="80">
        <v>53950</v>
      </c>
      <c r="F16" s="81">
        <v>168000</v>
      </c>
    </row>
    <row r="17" spans="1:6" x14ac:dyDescent="0.25">
      <c r="A17" s="74">
        <v>12020703</v>
      </c>
      <c r="B17" s="79" t="s">
        <v>14</v>
      </c>
      <c r="C17" s="80">
        <v>730000</v>
      </c>
      <c r="D17" s="80">
        <v>3250350</v>
      </c>
      <c r="E17" s="80">
        <v>2520350</v>
      </c>
      <c r="F17" s="81">
        <v>1398000</v>
      </c>
    </row>
    <row r="18" spans="1:6" ht="34.5" customHeight="1" x14ac:dyDescent="0.25">
      <c r="A18" s="74">
        <v>12020721</v>
      </c>
      <c r="B18" s="79" t="s">
        <v>15</v>
      </c>
      <c r="C18" s="80">
        <v>480000</v>
      </c>
      <c r="D18" s="80">
        <v>300000</v>
      </c>
      <c r="E18" s="80">
        <v>-180000</v>
      </c>
      <c r="F18" s="81">
        <v>200000</v>
      </c>
    </row>
    <row r="19" spans="1:6" x14ac:dyDescent="0.25">
      <c r="A19" s="74">
        <v>12020427</v>
      </c>
      <c r="B19" s="79" t="s">
        <v>16</v>
      </c>
      <c r="C19" s="80">
        <v>23735000</v>
      </c>
      <c r="D19" s="80">
        <v>9218625</v>
      </c>
      <c r="E19" s="80">
        <v>-14516375</v>
      </c>
      <c r="F19" s="81">
        <v>3965000</v>
      </c>
    </row>
    <row r="20" spans="1:6" x14ac:dyDescent="0.25">
      <c r="A20" s="74">
        <v>12020611</v>
      </c>
      <c r="B20" s="79" t="s">
        <v>17</v>
      </c>
      <c r="C20" s="80">
        <v>3860550</v>
      </c>
      <c r="D20" s="80">
        <v>10000000</v>
      </c>
      <c r="E20" s="80">
        <v>6139450</v>
      </c>
      <c r="F20" s="81">
        <v>3708690.87</v>
      </c>
    </row>
    <row r="21" spans="1:6" x14ac:dyDescent="0.25">
      <c r="A21" s="74">
        <v>12020421</v>
      </c>
      <c r="B21" s="79" t="s">
        <v>18</v>
      </c>
      <c r="C21" s="80">
        <v>8841000</v>
      </c>
      <c r="D21" s="80">
        <v>4887155</v>
      </c>
      <c r="E21" s="80">
        <v>-3953845</v>
      </c>
      <c r="F21" s="81">
        <v>2477485.4</v>
      </c>
    </row>
    <row r="22" spans="1:6" x14ac:dyDescent="0.25">
      <c r="A22" s="74">
        <v>12021419</v>
      </c>
      <c r="B22" s="79" t="s">
        <v>19</v>
      </c>
      <c r="C22" s="80">
        <v>71505200</v>
      </c>
      <c r="D22" s="80">
        <v>110323455</v>
      </c>
      <c r="E22" s="80">
        <v>38818255</v>
      </c>
      <c r="F22" s="81">
        <v>21502400.010000002</v>
      </c>
    </row>
    <row r="23" spans="1:6" x14ac:dyDescent="0.25">
      <c r="A23" s="74">
        <v>12020408</v>
      </c>
      <c r="B23" s="79" t="s">
        <v>20</v>
      </c>
      <c r="C23" s="80">
        <v>1072850</v>
      </c>
      <c r="D23" s="80">
        <v>2080644</v>
      </c>
      <c r="E23" s="80">
        <v>1007794</v>
      </c>
      <c r="F23" s="81">
        <v>950490</v>
      </c>
    </row>
    <row r="24" spans="1:6" x14ac:dyDescent="0.25">
      <c r="A24" s="74">
        <v>12020407</v>
      </c>
      <c r="B24" s="79" t="s">
        <v>21</v>
      </c>
      <c r="C24" s="80">
        <v>172814379.49000001</v>
      </c>
      <c r="D24" s="80">
        <v>378927072</v>
      </c>
      <c r="E24" s="80">
        <v>206112692.50999999</v>
      </c>
      <c r="F24" s="81">
        <v>269701231.82999998</v>
      </c>
    </row>
    <row r="25" spans="1:6" x14ac:dyDescent="0.25">
      <c r="A25" s="74">
        <v>12020617</v>
      </c>
      <c r="B25" s="79" t="s">
        <v>22</v>
      </c>
      <c r="C25" s="80">
        <v>252950</v>
      </c>
      <c r="D25" s="80">
        <v>2610768</v>
      </c>
      <c r="E25" s="80">
        <v>2357818</v>
      </c>
      <c r="F25" s="81">
        <v>1449200</v>
      </c>
    </row>
    <row r="26" spans="1:6" x14ac:dyDescent="0.25">
      <c r="A26" s="74">
        <v>12020801</v>
      </c>
      <c r="B26" s="79" t="s">
        <v>23</v>
      </c>
      <c r="C26" s="80">
        <v>4729160.17</v>
      </c>
      <c r="D26" s="80">
        <v>0</v>
      </c>
      <c r="E26" s="80">
        <v>-4729160.17</v>
      </c>
      <c r="F26" s="81">
        <v>1761765.96</v>
      </c>
    </row>
    <row r="27" spans="1:6" x14ac:dyDescent="0.25">
      <c r="A27" s="74">
        <v>12020401</v>
      </c>
      <c r="B27" s="79" t="s">
        <v>24</v>
      </c>
      <c r="C27" s="80">
        <v>9967720.3499999996</v>
      </c>
      <c r="D27" s="80">
        <v>11515617</v>
      </c>
      <c r="E27" s="80">
        <v>1547896.65</v>
      </c>
      <c r="F27" s="81">
        <v>8514228.9700000007</v>
      </c>
    </row>
    <row r="28" spans="1:6" x14ac:dyDescent="0.25">
      <c r="A28" s="74">
        <v>12020405</v>
      </c>
      <c r="B28" s="79" t="s">
        <v>25</v>
      </c>
      <c r="C28" s="80">
        <v>894500</v>
      </c>
      <c r="D28" s="80">
        <v>5365800</v>
      </c>
      <c r="E28" s="80">
        <v>4471300</v>
      </c>
      <c r="F28" s="81">
        <v>3117500</v>
      </c>
    </row>
    <row r="29" spans="1:6" x14ac:dyDescent="0.25">
      <c r="A29" s="74">
        <v>12020786</v>
      </c>
      <c r="B29" s="79" t="s">
        <v>26</v>
      </c>
      <c r="C29" s="80">
        <v>408140100</v>
      </c>
      <c r="D29" s="80">
        <v>1243900269</v>
      </c>
      <c r="E29" s="80">
        <v>835760169</v>
      </c>
      <c r="F29" s="81">
        <v>389252500</v>
      </c>
    </row>
    <row r="30" spans="1:6" x14ac:dyDescent="0.25">
      <c r="A30" s="74">
        <v>12021437</v>
      </c>
      <c r="B30" s="79" t="s">
        <v>27</v>
      </c>
      <c r="C30" s="80">
        <v>1108627911.8299999</v>
      </c>
      <c r="D30" s="80">
        <v>992633740</v>
      </c>
      <c r="E30" s="80">
        <v>-115994171.83</v>
      </c>
      <c r="F30" s="81">
        <v>753632253.80999994</v>
      </c>
    </row>
    <row r="31" spans="1:6" x14ac:dyDescent="0.25">
      <c r="A31" s="74">
        <v>12021508</v>
      </c>
      <c r="B31" s="79" t="s">
        <v>28</v>
      </c>
      <c r="C31" s="80">
        <v>0</v>
      </c>
      <c r="D31" s="80">
        <v>157356667</v>
      </c>
      <c r="E31" s="80">
        <v>157356667</v>
      </c>
      <c r="F31" s="81">
        <v>99631843.359999999</v>
      </c>
    </row>
    <row r="32" spans="1:6" x14ac:dyDescent="0.25">
      <c r="A32" s="74">
        <v>12021504</v>
      </c>
      <c r="B32" s="79" t="s">
        <v>29</v>
      </c>
      <c r="C32" s="80">
        <v>10914363.74</v>
      </c>
      <c r="D32" s="80">
        <v>201361673</v>
      </c>
      <c r="E32" s="80">
        <v>190447309.25999999</v>
      </c>
      <c r="F32" s="81">
        <v>142255022.81</v>
      </c>
    </row>
    <row r="33" spans="1:6" x14ac:dyDescent="0.25">
      <c r="A33" s="74">
        <v>12020118</v>
      </c>
      <c r="B33" s="79" t="s">
        <v>30</v>
      </c>
      <c r="C33" s="80">
        <v>4830743</v>
      </c>
      <c r="D33" s="80">
        <v>38581397</v>
      </c>
      <c r="E33" s="80">
        <v>33750654</v>
      </c>
      <c r="F33" s="81">
        <v>21013218.899999999</v>
      </c>
    </row>
    <row r="34" spans="1:6" x14ac:dyDescent="0.25">
      <c r="A34" s="74">
        <v>12020431</v>
      </c>
      <c r="B34" s="79" t="s">
        <v>31</v>
      </c>
      <c r="C34" s="80">
        <v>14786806.699999999</v>
      </c>
      <c r="D34" s="80">
        <v>14992195</v>
      </c>
      <c r="E34" s="80">
        <v>205388.3</v>
      </c>
      <c r="F34" s="81">
        <v>17183611</v>
      </c>
    </row>
    <row r="35" spans="1:6" x14ac:dyDescent="0.25">
      <c r="A35" s="74">
        <v>12020432</v>
      </c>
      <c r="B35" s="79" t="s">
        <v>32</v>
      </c>
      <c r="C35" s="80">
        <v>2454812</v>
      </c>
      <c r="D35" s="80">
        <v>1105073</v>
      </c>
      <c r="E35" s="80">
        <v>-1349739</v>
      </c>
      <c r="F35" s="81">
        <v>817828</v>
      </c>
    </row>
    <row r="36" spans="1:6" x14ac:dyDescent="0.25">
      <c r="A36" s="74">
        <v>12020435</v>
      </c>
      <c r="B36" s="79" t="s">
        <v>33</v>
      </c>
      <c r="C36" s="80">
        <v>15808800</v>
      </c>
      <c r="D36" s="80">
        <v>7229041</v>
      </c>
      <c r="E36" s="80">
        <v>-8579759</v>
      </c>
      <c r="F36" s="81">
        <v>3937265</v>
      </c>
    </row>
    <row r="37" spans="1:6" x14ac:dyDescent="0.25">
      <c r="A37" s="74">
        <v>12020438</v>
      </c>
      <c r="B37" s="79" t="s">
        <v>34</v>
      </c>
      <c r="C37" s="80">
        <v>9876829.6899999995</v>
      </c>
      <c r="D37" s="80">
        <v>12839450</v>
      </c>
      <c r="E37" s="80">
        <v>2962620.31</v>
      </c>
      <c r="F37" s="81">
        <v>13494995</v>
      </c>
    </row>
    <row r="38" spans="1:6" x14ac:dyDescent="0.25">
      <c r="A38" s="74">
        <v>12020484</v>
      </c>
      <c r="B38" s="79" t="s">
        <v>35</v>
      </c>
      <c r="C38" s="80">
        <v>4000</v>
      </c>
      <c r="D38" s="80">
        <v>112181</v>
      </c>
      <c r="E38" s="80">
        <v>108181</v>
      </c>
      <c r="F38" s="81">
        <v>96500</v>
      </c>
    </row>
    <row r="39" spans="1:6" x14ac:dyDescent="0.25">
      <c r="A39" s="74">
        <v>12020485</v>
      </c>
      <c r="B39" s="79" t="s">
        <v>36</v>
      </c>
      <c r="C39" s="80">
        <v>7649750</v>
      </c>
      <c r="D39" s="80">
        <v>10168881</v>
      </c>
      <c r="E39" s="80">
        <v>2519131</v>
      </c>
      <c r="F39" s="81">
        <v>18168660</v>
      </c>
    </row>
    <row r="40" spans="1:6" x14ac:dyDescent="0.25">
      <c r="A40" s="74">
        <v>12020486</v>
      </c>
      <c r="B40" s="79" t="s">
        <v>37</v>
      </c>
      <c r="C40" s="80">
        <v>468250</v>
      </c>
      <c r="D40" s="80">
        <v>139849</v>
      </c>
      <c r="E40" s="80">
        <v>-328401</v>
      </c>
      <c r="F40" s="81">
        <v>298200</v>
      </c>
    </row>
    <row r="41" spans="1:6" x14ac:dyDescent="0.25">
      <c r="A41" s="74">
        <v>12020754</v>
      </c>
      <c r="B41" s="79" t="s">
        <v>38</v>
      </c>
      <c r="C41" s="80">
        <v>281950</v>
      </c>
      <c r="D41" s="80">
        <v>127875</v>
      </c>
      <c r="E41" s="80">
        <v>-154075</v>
      </c>
      <c r="F41" s="81">
        <v>110000</v>
      </c>
    </row>
    <row r="42" spans="1:6" x14ac:dyDescent="0.25">
      <c r="A42" s="74">
        <v>12020760</v>
      </c>
      <c r="B42" s="79" t="s">
        <v>39</v>
      </c>
      <c r="C42" s="80">
        <v>29778202.629999999</v>
      </c>
      <c r="D42" s="80">
        <v>107702058</v>
      </c>
      <c r="E42" s="80">
        <v>77923855.370000005</v>
      </c>
      <c r="F42" s="81">
        <v>58773665</v>
      </c>
    </row>
    <row r="43" spans="1:6" x14ac:dyDescent="0.25">
      <c r="A43" s="74">
        <v>12020738</v>
      </c>
      <c r="B43" s="79" t="s">
        <v>40</v>
      </c>
      <c r="C43" s="80">
        <v>850445</v>
      </c>
      <c r="D43" s="80">
        <v>22279052</v>
      </c>
      <c r="E43" s="80">
        <v>21428607</v>
      </c>
      <c r="F43" s="81">
        <v>10192353.890000001</v>
      </c>
    </row>
    <row r="44" spans="1:6" x14ac:dyDescent="0.25">
      <c r="A44" s="74">
        <v>12020635</v>
      </c>
      <c r="B44" s="79" t="s">
        <v>41</v>
      </c>
      <c r="C44" s="80">
        <v>6971060</v>
      </c>
      <c r="D44" s="80">
        <v>9885769</v>
      </c>
      <c r="E44" s="80">
        <v>2914709</v>
      </c>
      <c r="F44" s="81">
        <v>6040625</v>
      </c>
    </row>
    <row r="45" spans="1:6" x14ac:dyDescent="0.25">
      <c r="A45" s="74">
        <v>12020747</v>
      </c>
      <c r="B45" s="79" t="s">
        <v>42</v>
      </c>
      <c r="C45" s="80">
        <v>0</v>
      </c>
      <c r="D45" s="80">
        <v>44175</v>
      </c>
      <c r="E45" s="80">
        <v>44175</v>
      </c>
      <c r="F45" s="81">
        <v>3166300</v>
      </c>
    </row>
    <row r="46" spans="1:6" x14ac:dyDescent="0.25">
      <c r="A46" s="74">
        <v>12020622</v>
      </c>
      <c r="B46" s="79" t="s">
        <v>43</v>
      </c>
      <c r="C46" s="80">
        <v>1346950</v>
      </c>
      <c r="D46" s="80">
        <v>185626</v>
      </c>
      <c r="E46" s="80">
        <v>-1161324</v>
      </c>
      <c r="F46" s="81">
        <v>200339.31</v>
      </c>
    </row>
    <row r="47" spans="1:6" x14ac:dyDescent="0.25">
      <c r="A47" s="74">
        <v>12020770</v>
      </c>
      <c r="B47" s="79" t="s">
        <v>44</v>
      </c>
      <c r="C47" s="80">
        <v>32473350</v>
      </c>
      <c r="D47" s="80">
        <v>271832753</v>
      </c>
      <c r="E47" s="80">
        <v>239359403</v>
      </c>
      <c r="F47" s="81">
        <v>217194881</v>
      </c>
    </row>
    <row r="48" spans="1:6" x14ac:dyDescent="0.25">
      <c r="A48" s="74">
        <v>12020506</v>
      </c>
      <c r="B48" s="79" t="s">
        <v>45</v>
      </c>
      <c r="C48" s="80">
        <v>18008091.5</v>
      </c>
      <c r="D48" s="80">
        <v>27038006</v>
      </c>
      <c r="E48" s="80">
        <v>9029914.5</v>
      </c>
      <c r="F48" s="81">
        <v>14208571.15</v>
      </c>
    </row>
    <row r="49" spans="1:6" x14ac:dyDescent="0.25">
      <c r="A49" s="74">
        <v>12020740</v>
      </c>
      <c r="B49" s="79" t="s">
        <v>46</v>
      </c>
      <c r="C49" s="80">
        <v>0</v>
      </c>
      <c r="D49" s="80">
        <v>895125</v>
      </c>
      <c r="E49" s="80">
        <v>895125</v>
      </c>
      <c r="F49" s="81">
        <v>385000</v>
      </c>
    </row>
    <row r="50" spans="1:6" x14ac:dyDescent="0.25">
      <c r="A50" s="74">
        <v>12020751</v>
      </c>
      <c r="B50" s="79" t="s">
        <v>47</v>
      </c>
      <c r="C50" s="80">
        <v>6633879.7999999998</v>
      </c>
      <c r="D50" s="80">
        <v>7798143</v>
      </c>
      <c r="E50" s="80">
        <v>1164263.2</v>
      </c>
      <c r="F50" s="81">
        <v>4566540</v>
      </c>
    </row>
    <row r="51" spans="1:6" x14ac:dyDescent="0.25">
      <c r="A51" s="74">
        <v>12020780</v>
      </c>
      <c r="B51" s="79" t="s">
        <v>48</v>
      </c>
      <c r="C51" s="80">
        <v>10419500</v>
      </c>
      <c r="D51" s="80">
        <v>16681701</v>
      </c>
      <c r="E51" s="80">
        <v>6262201</v>
      </c>
      <c r="F51" s="81">
        <v>8883775</v>
      </c>
    </row>
    <row r="52" spans="1:6" x14ac:dyDescent="0.25">
      <c r="A52" s="74">
        <v>12020491</v>
      </c>
      <c r="B52" s="79" t="s">
        <v>49</v>
      </c>
      <c r="C52" s="80">
        <v>5876920</v>
      </c>
      <c r="D52" s="80">
        <v>13039746</v>
      </c>
      <c r="E52" s="80">
        <v>7162826</v>
      </c>
      <c r="F52" s="81">
        <v>6142230</v>
      </c>
    </row>
    <row r="53" spans="1:6" x14ac:dyDescent="0.25">
      <c r="A53" s="74">
        <v>12020493</v>
      </c>
      <c r="B53" s="79" t="s">
        <v>50</v>
      </c>
      <c r="C53" s="80">
        <v>193639877.05000001</v>
      </c>
      <c r="D53" s="80">
        <v>2372729</v>
      </c>
      <c r="E53" s="80">
        <v>-191267148.05000001</v>
      </c>
      <c r="F53" s="81">
        <v>1758585</v>
      </c>
    </row>
    <row r="54" spans="1:6" ht="16.5" thickBot="1" x14ac:dyDescent="0.3">
      <c r="A54" s="82">
        <v>12020620</v>
      </c>
      <c r="B54" s="83" t="s">
        <v>51</v>
      </c>
      <c r="C54" s="84">
        <v>41476370.509999998</v>
      </c>
      <c r="D54" s="84">
        <v>30337327</v>
      </c>
      <c r="E54" s="84">
        <v>-11139043.51</v>
      </c>
      <c r="F54" s="85">
        <v>24799845</v>
      </c>
    </row>
    <row r="55" spans="1:6" ht="16.5" thickBot="1" x14ac:dyDescent="0.3">
      <c r="A55" s="528"/>
      <c r="B55" s="529"/>
      <c r="C55" s="529"/>
      <c r="D55" s="529"/>
      <c r="E55" s="529"/>
      <c r="F55" s="530"/>
    </row>
    <row r="56" spans="1:6" ht="19.5" thickBot="1" x14ac:dyDescent="0.35">
      <c r="A56" s="522" t="s">
        <v>764</v>
      </c>
      <c r="B56" s="523"/>
      <c r="C56" s="523"/>
      <c r="D56" s="523"/>
      <c r="E56" s="523"/>
      <c r="F56" s="524"/>
    </row>
    <row r="57" spans="1:6" ht="19.5" thickBot="1" x14ac:dyDescent="0.35">
      <c r="A57" s="522" t="s">
        <v>716</v>
      </c>
      <c r="B57" s="523"/>
      <c r="C57" s="523"/>
      <c r="D57" s="523"/>
      <c r="E57" s="523"/>
      <c r="F57" s="524"/>
    </row>
    <row r="58" spans="1:6" ht="19.5" thickBot="1" x14ac:dyDescent="0.35">
      <c r="A58" s="522" t="s">
        <v>724</v>
      </c>
      <c r="B58" s="523"/>
      <c r="C58" s="523"/>
      <c r="D58" s="523"/>
      <c r="E58" s="523"/>
      <c r="F58" s="524"/>
    </row>
    <row r="59" spans="1:6" ht="19.5" thickBot="1" x14ac:dyDescent="0.35">
      <c r="A59" s="522"/>
      <c r="B59" s="523"/>
      <c r="C59" s="523"/>
      <c r="D59" s="523"/>
      <c r="E59" s="523"/>
      <c r="F59" s="524"/>
    </row>
    <row r="60" spans="1:6" ht="19.5" thickBot="1" x14ac:dyDescent="0.35">
      <c r="A60" s="525" t="s">
        <v>973</v>
      </c>
      <c r="B60" s="526"/>
      <c r="C60" s="526"/>
      <c r="D60" s="526"/>
      <c r="E60" s="526"/>
      <c r="F60" s="527"/>
    </row>
    <row r="61" spans="1:6" ht="19.5" thickBot="1" x14ac:dyDescent="0.35">
      <c r="A61" s="507" t="s">
        <v>848</v>
      </c>
      <c r="B61" s="509" t="s">
        <v>688</v>
      </c>
      <c r="C61" s="522" t="s">
        <v>709</v>
      </c>
      <c r="D61" s="523"/>
      <c r="E61" s="524"/>
      <c r="F61" s="93" t="s">
        <v>710</v>
      </c>
    </row>
    <row r="62" spans="1:6" ht="19.5" thickBot="1" x14ac:dyDescent="0.35">
      <c r="A62" s="508"/>
      <c r="B62" s="510"/>
      <c r="C62" s="94" t="s">
        <v>773</v>
      </c>
      <c r="D62" s="95" t="s">
        <v>774</v>
      </c>
      <c r="E62" s="96" t="s">
        <v>775</v>
      </c>
      <c r="F62" s="97" t="s">
        <v>773</v>
      </c>
    </row>
    <row r="63" spans="1:6" x14ac:dyDescent="0.25">
      <c r="A63" s="74">
        <v>12020628</v>
      </c>
      <c r="B63" s="79" t="s">
        <v>52</v>
      </c>
      <c r="C63" s="80">
        <v>9999865</v>
      </c>
      <c r="D63" s="80">
        <v>16550362</v>
      </c>
      <c r="E63" s="80">
        <v>6550497</v>
      </c>
      <c r="F63" s="81">
        <v>6997065</v>
      </c>
    </row>
    <row r="64" spans="1:6" x14ac:dyDescent="0.25">
      <c r="A64" s="74">
        <v>12020731</v>
      </c>
      <c r="B64" s="79" t="s">
        <v>53</v>
      </c>
      <c r="C64" s="80">
        <v>2197062.5</v>
      </c>
      <c r="D64" s="80">
        <v>2372729</v>
      </c>
      <c r="E64" s="80">
        <v>175666.5</v>
      </c>
      <c r="F64" s="81">
        <v>2718535</v>
      </c>
    </row>
    <row r="65" spans="1:6" x14ac:dyDescent="0.25">
      <c r="A65" s="74">
        <v>12020494</v>
      </c>
      <c r="B65" s="79" t="s">
        <v>54</v>
      </c>
      <c r="C65" s="80">
        <v>4146075</v>
      </c>
      <c r="D65" s="80">
        <v>11785391</v>
      </c>
      <c r="E65" s="80">
        <v>7639316</v>
      </c>
      <c r="F65" s="81">
        <v>4998290</v>
      </c>
    </row>
    <row r="66" spans="1:6" x14ac:dyDescent="0.25">
      <c r="A66" s="74">
        <v>12020732</v>
      </c>
      <c r="B66" s="79" t="s">
        <v>55</v>
      </c>
      <c r="C66" s="80">
        <v>128300</v>
      </c>
      <c r="D66" s="80">
        <v>238325</v>
      </c>
      <c r="E66" s="80">
        <v>110025</v>
      </c>
      <c r="F66" s="81">
        <v>115300</v>
      </c>
    </row>
    <row r="67" spans="1:6" x14ac:dyDescent="0.25">
      <c r="A67" s="74">
        <v>12020734</v>
      </c>
      <c r="B67" s="79" t="s">
        <v>56</v>
      </c>
      <c r="C67" s="80">
        <v>933700</v>
      </c>
      <c r="D67" s="80">
        <v>4362500</v>
      </c>
      <c r="E67" s="80">
        <v>3428800</v>
      </c>
      <c r="F67" s="81">
        <v>600000</v>
      </c>
    </row>
    <row r="68" spans="1:6" x14ac:dyDescent="0.25">
      <c r="A68" s="74">
        <v>12020735</v>
      </c>
      <c r="B68" s="79" t="s">
        <v>57</v>
      </c>
      <c r="C68" s="80">
        <v>2439885</v>
      </c>
      <c r="D68" s="80">
        <v>2327659</v>
      </c>
      <c r="E68" s="80">
        <v>-112226</v>
      </c>
      <c r="F68" s="81">
        <v>1633130</v>
      </c>
    </row>
    <row r="69" spans="1:6" x14ac:dyDescent="0.25">
      <c r="A69" s="74">
        <v>12020796</v>
      </c>
      <c r="B69" s="79" t="s">
        <v>58</v>
      </c>
      <c r="C69" s="80">
        <v>11418159.859999999</v>
      </c>
      <c r="D69" s="80">
        <v>25731790</v>
      </c>
      <c r="E69" s="80">
        <v>14313630.140000001</v>
      </c>
      <c r="F69" s="81">
        <v>16689945.9</v>
      </c>
    </row>
    <row r="70" spans="1:6" x14ac:dyDescent="0.25">
      <c r="A70" s="74">
        <v>12020106</v>
      </c>
      <c r="B70" s="79" t="s">
        <v>59</v>
      </c>
      <c r="C70" s="80">
        <v>27765</v>
      </c>
      <c r="D70" s="80">
        <v>22088</v>
      </c>
      <c r="E70" s="80">
        <v>-5677</v>
      </c>
      <c r="F70" s="81">
        <v>16500</v>
      </c>
    </row>
    <row r="71" spans="1:6" x14ac:dyDescent="0.25">
      <c r="A71" s="74">
        <v>12020439</v>
      </c>
      <c r="B71" s="79" t="s">
        <v>60</v>
      </c>
      <c r="C71" s="80">
        <v>3209530</v>
      </c>
      <c r="D71" s="80">
        <v>15464040</v>
      </c>
      <c r="E71" s="80">
        <v>12254510</v>
      </c>
      <c r="F71" s="81">
        <v>6750500</v>
      </c>
    </row>
    <row r="72" spans="1:6" x14ac:dyDescent="0.25">
      <c r="A72" s="74">
        <v>12020443</v>
      </c>
      <c r="B72" s="79" t="s">
        <v>61</v>
      </c>
      <c r="C72" s="80">
        <v>550020</v>
      </c>
      <c r="D72" s="80">
        <v>368885</v>
      </c>
      <c r="E72" s="80">
        <v>-181135</v>
      </c>
      <c r="F72" s="81">
        <v>286870</v>
      </c>
    </row>
    <row r="73" spans="1:6" x14ac:dyDescent="0.25">
      <c r="A73" s="74">
        <v>12020444</v>
      </c>
      <c r="B73" s="79" t="s">
        <v>62</v>
      </c>
      <c r="C73" s="80">
        <v>750400</v>
      </c>
      <c r="D73" s="80">
        <v>673504</v>
      </c>
      <c r="E73" s="80">
        <v>-76896</v>
      </c>
      <c r="F73" s="81">
        <v>482270</v>
      </c>
    </row>
    <row r="74" spans="1:6" x14ac:dyDescent="0.25">
      <c r="A74" s="74">
        <v>12020604</v>
      </c>
      <c r="B74" s="79" t="s">
        <v>63</v>
      </c>
      <c r="C74" s="80">
        <v>0</v>
      </c>
      <c r="D74" s="80">
        <v>16973</v>
      </c>
      <c r="E74" s="80">
        <v>16973</v>
      </c>
      <c r="F74" s="81">
        <v>7300</v>
      </c>
    </row>
    <row r="75" spans="1:6" x14ac:dyDescent="0.25">
      <c r="A75" s="74">
        <v>12020605</v>
      </c>
      <c r="B75" s="79" t="s">
        <v>64</v>
      </c>
      <c r="C75" s="80">
        <v>97100</v>
      </c>
      <c r="D75" s="80">
        <v>0</v>
      </c>
      <c r="E75" s="80">
        <v>-97100</v>
      </c>
      <c r="F75" s="81">
        <v>64500</v>
      </c>
    </row>
    <row r="76" spans="1:6" x14ac:dyDescent="0.25">
      <c r="A76" s="74">
        <v>12020716</v>
      </c>
      <c r="B76" s="79" t="s">
        <v>65</v>
      </c>
      <c r="C76" s="80">
        <v>4000</v>
      </c>
      <c r="D76" s="80">
        <v>22088</v>
      </c>
      <c r="E76" s="80">
        <v>18088</v>
      </c>
      <c r="F76" s="81">
        <v>12500</v>
      </c>
    </row>
    <row r="77" spans="1:6" x14ac:dyDescent="0.25">
      <c r="A77" s="74">
        <v>12020762</v>
      </c>
      <c r="B77" s="79" t="s">
        <v>66</v>
      </c>
      <c r="C77" s="80">
        <v>11030642.5</v>
      </c>
      <c r="D77" s="80">
        <v>1666037</v>
      </c>
      <c r="E77" s="80">
        <v>-9364605.5</v>
      </c>
      <c r="F77" s="81">
        <v>716575</v>
      </c>
    </row>
    <row r="78" spans="1:6" ht="31.5" x14ac:dyDescent="0.25">
      <c r="A78" s="74">
        <v>12021404</v>
      </c>
      <c r="B78" s="79" t="s">
        <v>67</v>
      </c>
      <c r="C78" s="80">
        <v>785000</v>
      </c>
      <c r="D78" s="80">
        <v>2263969</v>
      </c>
      <c r="E78" s="80">
        <v>1478969</v>
      </c>
      <c r="F78" s="81">
        <v>1289250</v>
      </c>
    </row>
    <row r="79" spans="1:6" ht="31.5" x14ac:dyDescent="0.25">
      <c r="A79" s="74">
        <v>12021405</v>
      </c>
      <c r="B79" s="79" t="s">
        <v>68</v>
      </c>
      <c r="C79" s="80">
        <v>5000</v>
      </c>
      <c r="D79" s="80">
        <v>81375</v>
      </c>
      <c r="E79" s="80">
        <v>76375</v>
      </c>
      <c r="F79" s="81">
        <v>65000</v>
      </c>
    </row>
    <row r="80" spans="1:6" x14ac:dyDescent="0.25">
      <c r="A80" s="74">
        <v>12020623</v>
      </c>
      <c r="B80" s="79" t="s">
        <v>69</v>
      </c>
      <c r="C80" s="80">
        <v>775000</v>
      </c>
      <c r="D80" s="80">
        <v>5983388</v>
      </c>
      <c r="E80" s="80">
        <v>5208388</v>
      </c>
      <c r="F80" s="81">
        <v>3504554.99</v>
      </c>
    </row>
    <row r="81" spans="1:6" x14ac:dyDescent="0.25">
      <c r="A81" s="74">
        <v>12020459</v>
      </c>
      <c r="B81" s="79" t="s">
        <v>70</v>
      </c>
      <c r="C81" s="80">
        <v>70407528.640000001</v>
      </c>
      <c r="D81" s="80">
        <v>100306900</v>
      </c>
      <c r="E81" s="80">
        <v>29899371.359999999</v>
      </c>
      <c r="F81" s="81">
        <v>54732605.990000002</v>
      </c>
    </row>
    <row r="82" spans="1:6" x14ac:dyDescent="0.25">
      <c r="A82" s="74">
        <v>12020460</v>
      </c>
      <c r="B82" s="79" t="s">
        <v>71</v>
      </c>
      <c r="C82" s="80">
        <v>620000</v>
      </c>
      <c r="D82" s="80">
        <v>2586708</v>
      </c>
      <c r="E82" s="80">
        <v>1966708</v>
      </c>
      <c r="F82" s="81">
        <v>1228562.5</v>
      </c>
    </row>
    <row r="83" spans="1:6" x14ac:dyDescent="0.25">
      <c r="A83" s="74">
        <v>12020723</v>
      </c>
      <c r="B83" s="79" t="s">
        <v>72</v>
      </c>
      <c r="C83" s="80">
        <v>32909414.539999999</v>
      </c>
      <c r="D83" s="80">
        <v>106350533</v>
      </c>
      <c r="E83" s="80">
        <v>73441118.459999993</v>
      </c>
      <c r="F83" s="81">
        <v>29566678.48</v>
      </c>
    </row>
    <row r="84" spans="1:6" x14ac:dyDescent="0.25">
      <c r="A84" s="74">
        <v>12020430</v>
      </c>
      <c r="B84" s="79" t="s">
        <v>73</v>
      </c>
      <c r="C84" s="80">
        <v>52670</v>
      </c>
      <c r="D84" s="80">
        <v>75772</v>
      </c>
      <c r="E84" s="80">
        <v>23102</v>
      </c>
      <c r="F84" s="81">
        <v>42490</v>
      </c>
    </row>
    <row r="85" spans="1:6" x14ac:dyDescent="0.25">
      <c r="A85" s="74">
        <v>12020461</v>
      </c>
      <c r="B85" s="79" t="s">
        <v>74</v>
      </c>
      <c r="C85" s="80">
        <v>38600</v>
      </c>
      <c r="D85" s="80">
        <v>84281</v>
      </c>
      <c r="E85" s="80">
        <v>45681</v>
      </c>
      <c r="F85" s="81">
        <v>46050</v>
      </c>
    </row>
    <row r="86" spans="1:6" x14ac:dyDescent="0.25">
      <c r="A86" s="74">
        <v>12020440</v>
      </c>
      <c r="B86" s="79" t="s">
        <v>75</v>
      </c>
      <c r="C86" s="80">
        <v>1878500</v>
      </c>
      <c r="D86" s="80">
        <v>1767000</v>
      </c>
      <c r="E86" s="80">
        <v>-111500</v>
      </c>
      <c r="F86" s="81">
        <v>820000</v>
      </c>
    </row>
    <row r="87" spans="1:6" x14ac:dyDescent="0.25">
      <c r="A87" s="74">
        <v>12020468</v>
      </c>
      <c r="B87" s="79" t="s">
        <v>76</v>
      </c>
      <c r="C87" s="80">
        <v>675000</v>
      </c>
      <c r="D87" s="80">
        <v>2042048</v>
      </c>
      <c r="E87" s="80">
        <v>1367048</v>
      </c>
      <c r="F87" s="81">
        <v>1133300</v>
      </c>
    </row>
    <row r="88" spans="1:6" x14ac:dyDescent="0.25">
      <c r="A88" s="74">
        <v>12020469</v>
      </c>
      <c r="B88" s="79" t="s">
        <v>77</v>
      </c>
      <c r="C88" s="80">
        <v>3660000</v>
      </c>
      <c r="D88" s="80">
        <v>2999250</v>
      </c>
      <c r="E88" s="80">
        <v>-660750</v>
      </c>
      <c r="F88" s="81">
        <v>1455000</v>
      </c>
    </row>
    <row r="89" spans="1:6" x14ac:dyDescent="0.25">
      <c r="A89" s="74">
        <v>12020422</v>
      </c>
      <c r="B89" s="79" t="s">
        <v>78</v>
      </c>
      <c r="C89" s="80">
        <v>2780382.3</v>
      </c>
      <c r="D89" s="80">
        <v>12094253</v>
      </c>
      <c r="E89" s="80">
        <v>9313870.6999999993</v>
      </c>
      <c r="F89" s="81">
        <v>6411725.6200000001</v>
      </c>
    </row>
    <row r="90" spans="1:6" x14ac:dyDescent="0.25">
      <c r="A90" s="74">
        <v>12020423</v>
      </c>
      <c r="B90" s="79" t="s">
        <v>79</v>
      </c>
      <c r="C90" s="80">
        <v>947714.17</v>
      </c>
      <c r="D90" s="80">
        <v>2964252</v>
      </c>
      <c r="E90" s="80">
        <v>2016537.83</v>
      </c>
      <c r="F90" s="81">
        <v>1671737.37</v>
      </c>
    </row>
    <row r="91" spans="1:6" x14ac:dyDescent="0.25">
      <c r="A91" s="74">
        <v>12020503</v>
      </c>
      <c r="B91" s="79" t="s">
        <v>80</v>
      </c>
      <c r="C91" s="80">
        <v>4328294.12</v>
      </c>
      <c r="D91" s="80">
        <v>8198294</v>
      </c>
      <c r="E91" s="80">
        <v>3869999.88</v>
      </c>
      <c r="F91" s="81">
        <v>4660530.68</v>
      </c>
    </row>
    <row r="92" spans="1:6" x14ac:dyDescent="0.25">
      <c r="A92" s="74">
        <v>12020414</v>
      </c>
      <c r="B92" s="79" t="s">
        <v>81</v>
      </c>
      <c r="C92" s="80">
        <v>305000</v>
      </c>
      <c r="D92" s="80">
        <v>604500</v>
      </c>
      <c r="E92" s="80">
        <v>299500</v>
      </c>
      <c r="F92" s="81">
        <v>297000</v>
      </c>
    </row>
    <row r="93" spans="1:6" x14ac:dyDescent="0.25">
      <c r="A93" s="74">
        <v>12020416</v>
      </c>
      <c r="B93" s="79" t="s">
        <v>82</v>
      </c>
      <c r="C93" s="80">
        <v>5578000</v>
      </c>
      <c r="D93" s="80">
        <v>4280095</v>
      </c>
      <c r="E93" s="80">
        <v>-1297905</v>
      </c>
      <c r="F93" s="81">
        <v>2974901.22</v>
      </c>
    </row>
    <row r="94" spans="1:6" x14ac:dyDescent="0.25">
      <c r="A94" s="74">
        <v>12020742</v>
      </c>
      <c r="B94" s="79" t="s">
        <v>83</v>
      </c>
      <c r="C94" s="80">
        <v>8625835</v>
      </c>
      <c r="D94" s="80">
        <v>13021540</v>
      </c>
      <c r="E94" s="80">
        <v>4395705</v>
      </c>
      <c r="F94" s="81">
        <v>6706464.8799999999</v>
      </c>
    </row>
    <row r="95" spans="1:6" x14ac:dyDescent="0.25">
      <c r="A95" s="74">
        <v>12020417</v>
      </c>
      <c r="B95" s="79" t="s">
        <v>84</v>
      </c>
      <c r="C95" s="80">
        <v>180825549.12</v>
      </c>
      <c r="D95" s="80">
        <v>200000000</v>
      </c>
      <c r="E95" s="80">
        <v>19174450.879999999</v>
      </c>
      <c r="F95" s="81">
        <v>297384570.66000003</v>
      </c>
    </row>
    <row r="96" spans="1:6" x14ac:dyDescent="0.25">
      <c r="A96" s="74">
        <v>12020418</v>
      </c>
      <c r="B96" s="79" t="s">
        <v>85</v>
      </c>
      <c r="C96" s="80">
        <v>12539970.15</v>
      </c>
      <c r="D96" s="80">
        <v>1483350</v>
      </c>
      <c r="E96" s="80">
        <v>-11056620.15</v>
      </c>
      <c r="F96" s="81">
        <v>920492</v>
      </c>
    </row>
    <row r="97" spans="1:6" x14ac:dyDescent="0.25">
      <c r="A97" s="74">
        <v>12020482</v>
      </c>
      <c r="B97" s="79" t="s">
        <v>86</v>
      </c>
      <c r="C97" s="80">
        <v>1585000</v>
      </c>
      <c r="D97" s="80">
        <v>3065513</v>
      </c>
      <c r="E97" s="80">
        <v>1480513</v>
      </c>
      <c r="F97" s="81">
        <v>1653500</v>
      </c>
    </row>
    <row r="98" spans="1:6" x14ac:dyDescent="0.25">
      <c r="A98" s="74">
        <v>12020781</v>
      </c>
      <c r="B98" s="79" t="s">
        <v>87</v>
      </c>
      <c r="C98" s="80">
        <v>11374361</v>
      </c>
      <c r="D98" s="80">
        <v>692420</v>
      </c>
      <c r="E98" s="80">
        <v>-10681941</v>
      </c>
      <c r="F98" s="81">
        <v>5602975</v>
      </c>
    </row>
    <row r="99" spans="1:6" x14ac:dyDescent="0.25">
      <c r="A99" s="74">
        <v>12020797</v>
      </c>
      <c r="B99" s="79" t="s">
        <v>88</v>
      </c>
      <c r="C99" s="80">
        <v>41272209</v>
      </c>
      <c r="D99" s="80">
        <v>35948685</v>
      </c>
      <c r="E99" s="80">
        <v>-5323524</v>
      </c>
      <c r="F99" s="81">
        <v>63222350</v>
      </c>
    </row>
    <row r="100" spans="1:6" x14ac:dyDescent="0.25">
      <c r="A100" s="74">
        <v>12020457</v>
      </c>
      <c r="B100" s="79" t="s">
        <v>89</v>
      </c>
      <c r="C100" s="80">
        <v>12000</v>
      </c>
      <c r="D100" s="80">
        <v>200000</v>
      </c>
      <c r="E100" s="80">
        <v>188000</v>
      </c>
      <c r="F100" s="81">
        <v>24300</v>
      </c>
    </row>
    <row r="101" spans="1:6" x14ac:dyDescent="0.25">
      <c r="A101" s="74">
        <v>12020412</v>
      </c>
      <c r="B101" s="79" t="s">
        <v>90</v>
      </c>
      <c r="C101" s="80">
        <v>1640698</v>
      </c>
      <c r="D101" s="80">
        <v>2677855</v>
      </c>
      <c r="E101" s="80">
        <v>1037157</v>
      </c>
      <c r="F101" s="81">
        <v>1320370.71</v>
      </c>
    </row>
    <row r="102" spans="1:6" x14ac:dyDescent="0.25">
      <c r="A102" s="74">
        <v>12020415</v>
      </c>
      <c r="B102" s="79" t="s">
        <v>91</v>
      </c>
      <c r="C102" s="80">
        <v>2363900</v>
      </c>
      <c r="D102" s="80">
        <v>2843475</v>
      </c>
      <c r="E102" s="80">
        <v>479575</v>
      </c>
      <c r="F102" s="81">
        <v>2129500</v>
      </c>
    </row>
    <row r="103" spans="1:6" x14ac:dyDescent="0.25">
      <c r="A103" s="74">
        <v>12020788</v>
      </c>
      <c r="B103" s="79" t="s">
        <v>92</v>
      </c>
      <c r="C103" s="80">
        <v>3596289</v>
      </c>
      <c r="D103" s="80">
        <v>4581831</v>
      </c>
      <c r="E103" s="80">
        <v>985542</v>
      </c>
      <c r="F103" s="81">
        <v>2608144</v>
      </c>
    </row>
    <row r="104" spans="1:6" x14ac:dyDescent="0.25">
      <c r="A104" s="74">
        <v>12020107</v>
      </c>
      <c r="B104" s="79" t="s">
        <v>93</v>
      </c>
      <c r="C104" s="80">
        <v>83500</v>
      </c>
      <c r="D104" s="80">
        <v>34875</v>
      </c>
      <c r="E104" s="80">
        <v>-48625</v>
      </c>
      <c r="F104" s="81">
        <v>43500</v>
      </c>
    </row>
    <row r="105" spans="1:6" x14ac:dyDescent="0.25">
      <c r="A105" s="74">
        <v>12020603</v>
      </c>
      <c r="B105" s="79" t="s">
        <v>94</v>
      </c>
      <c r="C105" s="80">
        <v>70402.5</v>
      </c>
      <c r="D105" s="80">
        <v>699581</v>
      </c>
      <c r="E105" s="80">
        <v>629178.5</v>
      </c>
      <c r="F105" s="81">
        <v>472555</v>
      </c>
    </row>
    <row r="106" spans="1:6" x14ac:dyDescent="0.25">
      <c r="A106" s="74">
        <v>12020713</v>
      </c>
      <c r="B106" s="79" t="s">
        <v>95</v>
      </c>
      <c r="C106" s="80">
        <v>0</v>
      </c>
      <c r="D106" s="80">
        <v>11625</v>
      </c>
      <c r="E106" s="80">
        <v>11625</v>
      </c>
      <c r="F106" s="81">
        <v>5000</v>
      </c>
    </row>
    <row r="107" spans="1:6" ht="16.5" thickBot="1" x14ac:dyDescent="0.3">
      <c r="A107" s="82">
        <v>12020718</v>
      </c>
      <c r="B107" s="83" t="s">
        <v>96</v>
      </c>
      <c r="C107" s="84">
        <v>5634000</v>
      </c>
      <c r="D107" s="84">
        <v>3138750</v>
      </c>
      <c r="E107" s="84">
        <v>-2495250</v>
      </c>
      <c r="F107" s="85">
        <v>1733363.8</v>
      </c>
    </row>
    <row r="108" spans="1:6" ht="16.5" thickBot="1" x14ac:dyDescent="0.3">
      <c r="A108" s="511"/>
      <c r="B108" s="512"/>
      <c r="C108" s="512"/>
      <c r="D108" s="512"/>
      <c r="E108" s="512"/>
      <c r="F108" s="513"/>
    </row>
    <row r="109" spans="1:6" ht="19.5" thickBot="1" x14ac:dyDescent="0.35">
      <c r="A109" s="522" t="s">
        <v>764</v>
      </c>
      <c r="B109" s="523"/>
      <c r="C109" s="523"/>
      <c r="D109" s="523"/>
      <c r="E109" s="523"/>
      <c r="F109" s="524"/>
    </row>
    <row r="110" spans="1:6" ht="19.5" thickBot="1" x14ac:dyDescent="0.35">
      <c r="A110" s="522" t="s">
        <v>716</v>
      </c>
      <c r="B110" s="523"/>
      <c r="C110" s="523"/>
      <c r="D110" s="523"/>
      <c r="E110" s="523"/>
      <c r="F110" s="524"/>
    </row>
    <row r="111" spans="1:6" ht="19.5" thickBot="1" x14ac:dyDescent="0.35">
      <c r="A111" s="522" t="s">
        <v>724</v>
      </c>
      <c r="B111" s="523"/>
      <c r="C111" s="523"/>
      <c r="D111" s="523"/>
      <c r="E111" s="523"/>
      <c r="F111" s="524"/>
    </row>
    <row r="112" spans="1:6" ht="19.5" thickBot="1" x14ac:dyDescent="0.35">
      <c r="A112" s="522"/>
      <c r="B112" s="523"/>
      <c r="C112" s="523"/>
      <c r="D112" s="523"/>
      <c r="E112" s="523"/>
      <c r="F112" s="524"/>
    </row>
    <row r="113" spans="1:6" ht="19.5" thickBot="1" x14ac:dyDescent="0.35">
      <c r="A113" s="525" t="s">
        <v>973</v>
      </c>
      <c r="B113" s="526"/>
      <c r="C113" s="526"/>
      <c r="D113" s="526"/>
      <c r="E113" s="526"/>
      <c r="F113" s="527"/>
    </row>
    <row r="114" spans="1:6" ht="19.5" thickBot="1" x14ac:dyDescent="0.35">
      <c r="A114" s="507" t="s">
        <v>848</v>
      </c>
      <c r="B114" s="509" t="s">
        <v>688</v>
      </c>
      <c r="C114" s="522" t="s">
        <v>709</v>
      </c>
      <c r="D114" s="523"/>
      <c r="E114" s="524"/>
      <c r="F114" s="93" t="s">
        <v>710</v>
      </c>
    </row>
    <row r="115" spans="1:6" ht="19.5" thickBot="1" x14ac:dyDescent="0.35">
      <c r="A115" s="508"/>
      <c r="B115" s="510"/>
      <c r="C115" s="94" t="s">
        <v>773</v>
      </c>
      <c r="D115" s="95" t="s">
        <v>774</v>
      </c>
      <c r="E115" s="96" t="s">
        <v>775</v>
      </c>
      <c r="F115" s="97" t="s">
        <v>773</v>
      </c>
    </row>
    <row r="116" spans="1:6" x14ac:dyDescent="0.25">
      <c r="A116" s="86">
        <v>12020425</v>
      </c>
      <c r="B116" s="79" t="s">
        <v>97</v>
      </c>
      <c r="C116" s="80">
        <v>814496</v>
      </c>
      <c r="D116" s="80">
        <v>471208</v>
      </c>
      <c r="E116" s="80">
        <v>-343288</v>
      </c>
      <c r="F116" s="81">
        <v>399970</v>
      </c>
    </row>
    <row r="117" spans="1:6" x14ac:dyDescent="0.25">
      <c r="A117" s="74">
        <v>12020775</v>
      </c>
      <c r="B117" s="79" t="s">
        <v>98</v>
      </c>
      <c r="C117" s="80">
        <v>140000</v>
      </c>
      <c r="D117" s="80">
        <v>186000</v>
      </c>
      <c r="E117" s="80">
        <v>46000</v>
      </c>
      <c r="F117" s="81">
        <v>80000</v>
      </c>
    </row>
    <row r="118" spans="1:6" x14ac:dyDescent="0.25">
      <c r="A118" s="74">
        <v>12020776</v>
      </c>
      <c r="B118" s="79" t="s">
        <v>99</v>
      </c>
      <c r="C118" s="80">
        <v>8001100</v>
      </c>
      <c r="D118" s="80">
        <v>508352415</v>
      </c>
      <c r="E118" s="80">
        <v>500351315</v>
      </c>
      <c r="F118" s="81">
        <v>308475355</v>
      </c>
    </row>
    <row r="119" spans="1:6" x14ac:dyDescent="0.25">
      <c r="A119" s="74">
        <v>12020752</v>
      </c>
      <c r="B119" s="79" t="s">
        <v>100</v>
      </c>
      <c r="C119" s="80">
        <v>98413906.200000003</v>
      </c>
      <c r="D119" s="80">
        <v>264893407</v>
      </c>
      <c r="E119" s="80">
        <v>166479500.80000001</v>
      </c>
      <c r="F119" s="81">
        <v>162307748.12</v>
      </c>
    </row>
    <row r="120" spans="1:6" x14ac:dyDescent="0.25">
      <c r="A120" s="74">
        <v>12021408</v>
      </c>
      <c r="B120" s="79" t="s">
        <v>101</v>
      </c>
      <c r="C120" s="80">
        <v>0</v>
      </c>
      <c r="D120" s="80">
        <v>787826</v>
      </c>
      <c r="E120" s="80">
        <v>787826</v>
      </c>
      <c r="F120" s="81">
        <v>338850</v>
      </c>
    </row>
    <row r="121" spans="1:6" x14ac:dyDescent="0.25">
      <c r="A121" s="74">
        <v>12021410</v>
      </c>
      <c r="B121" s="79" t="s">
        <v>102</v>
      </c>
      <c r="C121" s="80">
        <v>0</v>
      </c>
      <c r="D121" s="80">
        <v>0</v>
      </c>
      <c r="E121" s="80">
        <v>0</v>
      </c>
      <c r="F121" s="81">
        <v>209797.08</v>
      </c>
    </row>
    <row r="122" spans="1:6" x14ac:dyDescent="0.25">
      <c r="A122" s="74">
        <v>12020409</v>
      </c>
      <c r="B122" s="79" t="s">
        <v>103</v>
      </c>
      <c r="C122" s="80">
        <v>1472977141.3499999</v>
      </c>
      <c r="D122" s="80">
        <v>1818653092</v>
      </c>
      <c r="E122" s="80">
        <v>345675950.64999998</v>
      </c>
      <c r="F122" s="81">
        <v>865259198.26999998</v>
      </c>
    </row>
    <row r="123" spans="1:6" x14ac:dyDescent="0.25">
      <c r="A123" s="74">
        <v>12020764</v>
      </c>
      <c r="B123" s="79" t="s">
        <v>104</v>
      </c>
      <c r="C123" s="80">
        <v>47500</v>
      </c>
      <c r="D123" s="80">
        <v>200000</v>
      </c>
      <c r="E123" s="80">
        <v>152500</v>
      </c>
      <c r="F123" s="81">
        <v>294500</v>
      </c>
    </row>
    <row r="124" spans="1:6" x14ac:dyDescent="0.25">
      <c r="A124" s="74">
        <v>12020121</v>
      </c>
      <c r="B124" s="79" t="s">
        <v>105</v>
      </c>
      <c r="C124" s="80">
        <v>0</v>
      </c>
      <c r="D124" s="80">
        <v>150000</v>
      </c>
      <c r="E124" s="80">
        <v>150000</v>
      </c>
      <c r="F124" s="81">
        <v>15000</v>
      </c>
    </row>
    <row r="125" spans="1:6" x14ac:dyDescent="0.25">
      <c r="A125" s="74">
        <v>12020102</v>
      </c>
      <c r="B125" s="79" t="s">
        <v>106</v>
      </c>
      <c r="C125" s="80">
        <v>28650000</v>
      </c>
      <c r="D125" s="80">
        <v>31742876</v>
      </c>
      <c r="E125" s="80">
        <v>3092876</v>
      </c>
      <c r="F125" s="81">
        <v>21525404.32</v>
      </c>
    </row>
    <row r="126" spans="1:6" x14ac:dyDescent="0.25">
      <c r="A126" s="74">
        <v>12020103</v>
      </c>
      <c r="B126" s="79" t="s">
        <v>107</v>
      </c>
      <c r="C126" s="80">
        <v>4573350</v>
      </c>
      <c r="D126" s="80">
        <v>10147500</v>
      </c>
      <c r="E126" s="80">
        <v>5574150</v>
      </c>
      <c r="F126" s="81">
        <v>5470950</v>
      </c>
    </row>
    <row r="127" spans="1:6" x14ac:dyDescent="0.25">
      <c r="A127" s="74">
        <v>12020114</v>
      </c>
      <c r="B127" s="79" t="s">
        <v>108</v>
      </c>
      <c r="C127" s="80">
        <v>54742050</v>
      </c>
      <c r="D127" s="80">
        <v>47785691</v>
      </c>
      <c r="E127" s="80">
        <v>-6956359</v>
      </c>
      <c r="F127" s="81">
        <v>40466100</v>
      </c>
    </row>
    <row r="128" spans="1:6" x14ac:dyDescent="0.25">
      <c r="A128" s="74">
        <v>12020402</v>
      </c>
      <c r="B128" s="79" t="s">
        <v>109</v>
      </c>
      <c r="C128" s="80">
        <v>24822300</v>
      </c>
      <c r="D128" s="80">
        <v>65985000</v>
      </c>
      <c r="E128" s="80">
        <v>41162700</v>
      </c>
      <c r="F128" s="81">
        <v>32200000</v>
      </c>
    </row>
    <row r="129" spans="1:6" x14ac:dyDescent="0.25">
      <c r="A129" s="74">
        <v>12020403</v>
      </c>
      <c r="B129" s="79" t="s">
        <v>110</v>
      </c>
      <c r="C129" s="80">
        <v>31690000</v>
      </c>
      <c r="D129" s="80">
        <v>35500496</v>
      </c>
      <c r="E129" s="80">
        <v>3810496</v>
      </c>
      <c r="F129" s="81">
        <v>26343634.649999999</v>
      </c>
    </row>
    <row r="130" spans="1:6" x14ac:dyDescent="0.25">
      <c r="A130" s="74">
        <v>12020404</v>
      </c>
      <c r="B130" s="79" t="s">
        <v>111</v>
      </c>
      <c r="C130" s="80">
        <v>33697790.939999998</v>
      </c>
      <c r="D130" s="80">
        <v>21433871</v>
      </c>
      <c r="E130" s="80">
        <v>-12263919.939999999</v>
      </c>
      <c r="F130" s="81">
        <v>12840150</v>
      </c>
    </row>
    <row r="131" spans="1:6" x14ac:dyDescent="0.25">
      <c r="A131" s="74">
        <v>12021507</v>
      </c>
      <c r="B131" s="79" t="s">
        <v>112</v>
      </c>
      <c r="C131" s="80">
        <v>13354000</v>
      </c>
      <c r="D131" s="80">
        <v>63973800</v>
      </c>
      <c r="E131" s="80">
        <v>50619800</v>
      </c>
      <c r="F131" s="81">
        <v>33048000</v>
      </c>
    </row>
    <row r="132" spans="1:6" x14ac:dyDescent="0.25">
      <c r="A132" s="74">
        <v>12020433</v>
      </c>
      <c r="B132" s="79" t="s">
        <v>113</v>
      </c>
      <c r="C132" s="80">
        <v>2211899</v>
      </c>
      <c r="D132" s="80">
        <v>458097</v>
      </c>
      <c r="E132" s="80">
        <v>-1753802</v>
      </c>
      <c r="F132" s="81">
        <v>587031</v>
      </c>
    </row>
    <row r="133" spans="1:6" x14ac:dyDescent="0.25">
      <c r="A133" s="74">
        <v>12020501</v>
      </c>
      <c r="B133" s="79" t="s">
        <v>114</v>
      </c>
      <c r="C133" s="80">
        <v>605240</v>
      </c>
      <c r="D133" s="80">
        <v>8091</v>
      </c>
      <c r="E133" s="80">
        <v>-597149</v>
      </c>
      <c r="F133" s="81">
        <v>3480</v>
      </c>
    </row>
    <row r="134" spans="1:6" x14ac:dyDescent="0.25">
      <c r="A134" s="74">
        <v>12020107</v>
      </c>
      <c r="B134" s="79" t="s">
        <v>115</v>
      </c>
      <c r="C134" s="80">
        <v>39013858.710000001</v>
      </c>
      <c r="D134" s="80">
        <v>0</v>
      </c>
      <c r="E134" s="80">
        <v>-39013858.710000001</v>
      </c>
      <c r="F134" s="81">
        <v>31492677.390000001</v>
      </c>
    </row>
    <row r="135" spans="1:6" x14ac:dyDescent="0.25">
      <c r="A135" s="74">
        <v>12020437</v>
      </c>
      <c r="B135" s="79" t="s">
        <v>116</v>
      </c>
      <c r="C135" s="80">
        <v>42000</v>
      </c>
      <c r="D135" s="80">
        <v>279000</v>
      </c>
      <c r="E135" s="80">
        <v>237000</v>
      </c>
      <c r="F135" s="81">
        <v>120000</v>
      </c>
    </row>
    <row r="136" spans="1:6" x14ac:dyDescent="0.25">
      <c r="A136" s="74">
        <v>12020465</v>
      </c>
      <c r="B136" s="79" t="s">
        <v>117</v>
      </c>
      <c r="C136" s="80">
        <v>212660.76</v>
      </c>
      <c r="D136" s="80">
        <v>1685625</v>
      </c>
      <c r="E136" s="80">
        <v>1472964.24</v>
      </c>
      <c r="F136" s="81">
        <v>729000</v>
      </c>
    </row>
    <row r="137" spans="1:6" x14ac:dyDescent="0.25">
      <c r="A137" s="74">
        <v>12020602</v>
      </c>
      <c r="B137" s="79" t="s">
        <v>118</v>
      </c>
      <c r="C137" s="80">
        <v>0</v>
      </c>
      <c r="D137" s="80">
        <v>8951</v>
      </c>
      <c r="E137" s="80">
        <v>8951</v>
      </c>
      <c r="F137" s="81">
        <v>3850</v>
      </c>
    </row>
    <row r="138" spans="1:6" x14ac:dyDescent="0.25">
      <c r="A138" s="74">
        <v>12020712</v>
      </c>
      <c r="B138" s="79" t="s">
        <v>119</v>
      </c>
      <c r="C138" s="80">
        <v>0</v>
      </c>
      <c r="D138" s="80">
        <v>1860</v>
      </c>
      <c r="E138" s="80">
        <v>1860</v>
      </c>
      <c r="F138" s="81">
        <v>4300</v>
      </c>
    </row>
    <row r="139" spans="1:6" x14ac:dyDescent="0.25">
      <c r="A139" s="74">
        <v>12020750</v>
      </c>
      <c r="B139" s="79" t="s">
        <v>120</v>
      </c>
      <c r="C139" s="80">
        <v>536000</v>
      </c>
      <c r="D139" s="80">
        <v>803288</v>
      </c>
      <c r="E139" s="80">
        <v>267288</v>
      </c>
      <c r="F139" s="81">
        <v>375500</v>
      </c>
    </row>
    <row r="140" spans="1:6" x14ac:dyDescent="0.25">
      <c r="A140" s="74">
        <v>12021403</v>
      </c>
      <c r="B140" s="79" t="s">
        <v>121</v>
      </c>
      <c r="C140" s="80">
        <v>450000</v>
      </c>
      <c r="D140" s="80">
        <v>81375</v>
      </c>
      <c r="E140" s="80">
        <v>-368625</v>
      </c>
      <c r="F140" s="81">
        <v>35000</v>
      </c>
    </row>
    <row r="141" spans="1:6" x14ac:dyDescent="0.25">
      <c r="A141" s="74">
        <v>12020644</v>
      </c>
      <c r="B141" s="79" t="s">
        <v>122</v>
      </c>
      <c r="C141" s="80">
        <v>28000</v>
      </c>
      <c r="D141" s="80">
        <v>57550</v>
      </c>
      <c r="E141" s="80">
        <v>29550</v>
      </c>
      <c r="F141" s="81">
        <v>14000</v>
      </c>
    </row>
    <row r="142" spans="1:6" x14ac:dyDescent="0.25">
      <c r="A142" s="74">
        <v>12020755</v>
      </c>
      <c r="B142" s="79" t="s">
        <v>123</v>
      </c>
      <c r="C142" s="80">
        <v>15672165.26</v>
      </c>
      <c r="D142" s="80">
        <v>10000000</v>
      </c>
      <c r="E142" s="80">
        <v>-5672165.2599999998</v>
      </c>
      <c r="F142" s="81">
        <v>9255500</v>
      </c>
    </row>
    <row r="143" spans="1:6" x14ac:dyDescent="0.25">
      <c r="A143" s="74">
        <v>12021443</v>
      </c>
      <c r="B143" s="79" t="s">
        <v>124</v>
      </c>
      <c r="C143" s="80">
        <v>0</v>
      </c>
      <c r="D143" s="80">
        <v>534750</v>
      </c>
      <c r="E143" s="80">
        <v>534750</v>
      </c>
      <c r="F143" s="81">
        <v>230000</v>
      </c>
    </row>
    <row r="144" spans="1:6" x14ac:dyDescent="0.25">
      <c r="A144" s="74">
        <v>12020759</v>
      </c>
      <c r="B144" s="79" t="s">
        <v>125</v>
      </c>
      <c r="C144" s="80">
        <v>35770500</v>
      </c>
      <c r="D144" s="80">
        <v>18600</v>
      </c>
      <c r="E144" s="80">
        <v>-35751900</v>
      </c>
      <c r="F144" s="81">
        <v>8000</v>
      </c>
    </row>
    <row r="145" spans="1:6" x14ac:dyDescent="0.25">
      <c r="A145" s="74">
        <v>12020720</v>
      </c>
      <c r="B145" s="79" t="s">
        <v>126</v>
      </c>
      <c r="C145" s="80">
        <v>0</v>
      </c>
      <c r="D145" s="80">
        <v>395250</v>
      </c>
      <c r="E145" s="80">
        <v>395250</v>
      </c>
      <c r="F145" s="81">
        <v>170000</v>
      </c>
    </row>
    <row r="146" spans="1:6" x14ac:dyDescent="0.25">
      <c r="A146" s="74">
        <v>12020753</v>
      </c>
      <c r="B146" s="79" t="s">
        <v>127</v>
      </c>
      <c r="C146" s="80">
        <v>2459276</v>
      </c>
      <c r="D146" s="80">
        <v>1168794</v>
      </c>
      <c r="E146" s="80">
        <v>-1290482</v>
      </c>
      <c r="F146" s="81">
        <v>1527785</v>
      </c>
    </row>
    <row r="147" spans="1:6" x14ac:dyDescent="0.25">
      <c r="A147" s="74">
        <v>12020119</v>
      </c>
      <c r="B147" s="79" t="s">
        <v>128</v>
      </c>
      <c r="C147" s="80">
        <v>716500</v>
      </c>
      <c r="D147" s="80">
        <v>1206675</v>
      </c>
      <c r="E147" s="80">
        <v>490175</v>
      </c>
      <c r="F147" s="81">
        <v>777000</v>
      </c>
    </row>
    <row r="148" spans="1:6" x14ac:dyDescent="0.25">
      <c r="A148" s="74">
        <v>12020487</v>
      </c>
      <c r="B148" s="79" t="s">
        <v>129</v>
      </c>
      <c r="C148" s="80">
        <v>121400</v>
      </c>
      <c r="D148" s="80">
        <v>50802</v>
      </c>
      <c r="E148" s="80">
        <v>-70598</v>
      </c>
      <c r="F148" s="81">
        <v>155600</v>
      </c>
    </row>
    <row r="149" spans="1:6" x14ac:dyDescent="0.25">
      <c r="A149" s="74">
        <v>12020116</v>
      </c>
      <c r="B149" s="79" t="s">
        <v>130</v>
      </c>
      <c r="C149" s="80">
        <v>287500</v>
      </c>
      <c r="D149" s="80">
        <v>510338</v>
      </c>
      <c r="E149" s="80">
        <v>222838</v>
      </c>
      <c r="F149" s="81">
        <v>247000</v>
      </c>
    </row>
    <row r="150" spans="1:6" x14ac:dyDescent="0.25">
      <c r="A150" s="74">
        <v>12020761</v>
      </c>
      <c r="B150" s="79" t="s">
        <v>131</v>
      </c>
      <c r="C150" s="80">
        <v>992800</v>
      </c>
      <c r="D150" s="80">
        <v>1632150</v>
      </c>
      <c r="E150" s="80">
        <v>639350</v>
      </c>
      <c r="F150" s="81">
        <v>702000</v>
      </c>
    </row>
    <row r="151" spans="1:6" ht="20.25" customHeight="1" x14ac:dyDescent="0.25">
      <c r="A151" s="74">
        <v>12020453</v>
      </c>
      <c r="B151" s="79" t="s">
        <v>132</v>
      </c>
      <c r="C151" s="80">
        <v>6000</v>
      </c>
      <c r="D151" s="80">
        <v>32666</v>
      </c>
      <c r="E151" s="80">
        <v>26666</v>
      </c>
      <c r="F151" s="81">
        <v>57385</v>
      </c>
    </row>
    <row r="152" spans="1:6" x14ac:dyDescent="0.25">
      <c r="A152" s="74">
        <v>12021424</v>
      </c>
      <c r="B152" s="79" t="s">
        <v>133</v>
      </c>
      <c r="C152" s="80">
        <v>34400</v>
      </c>
      <c r="D152" s="80">
        <v>19274</v>
      </c>
      <c r="E152" s="80">
        <v>-15126</v>
      </c>
      <c r="F152" s="81">
        <v>584490</v>
      </c>
    </row>
    <row r="153" spans="1:6" x14ac:dyDescent="0.25">
      <c r="A153" s="74">
        <v>12020707</v>
      </c>
      <c r="B153" s="79" t="s">
        <v>134</v>
      </c>
      <c r="C153" s="80">
        <v>1170200</v>
      </c>
      <c r="D153" s="80">
        <v>188325</v>
      </c>
      <c r="E153" s="80">
        <v>-981875</v>
      </c>
      <c r="F153" s="81">
        <v>219050</v>
      </c>
    </row>
    <row r="154" spans="1:6" ht="30" customHeight="1" x14ac:dyDescent="0.25">
      <c r="A154" s="74">
        <v>12020458</v>
      </c>
      <c r="B154" s="79" t="s">
        <v>135</v>
      </c>
      <c r="C154" s="80">
        <v>0</v>
      </c>
      <c r="D154" s="80">
        <v>13950</v>
      </c>
      <c r="E154" s="80">
        <v>13950</v>
      </c>
      <c r="F154" s="81">
        <v>7500</v>
      </c>
    </row>
    <row r="155" spans="1:6" x14ac:dyDescent="0.25">
      <c r="A155" s="74">
        <v>12021414</v>
      </c>
      <c r="B155" s="79" t="s">
        <v>136</v>
      </c>
      <c r="C155" s="80">
        <v>500000</v>
      </c>
      <c r="D155" s="80">
        <v>2500000</v>
      </c>
      <c r="E155" s="80">
        <v>2000000</v>
      </c>
      <c r="F155" s="81">
        <v>335000</v>
      </c>
    </row>
    <row r="156" spans="1:6" x14ac:dyDescent="0.25">
      <c r="A156" s="74">
        <v>12020413</v>
      </c>
      <c r="B156" s="79" t="s">
        <v>137</v>
      </c>
      <c r="C156" s="80">
        <v>1350000</v>
      </c>
      <c r="D156" s="80">
        <v>81375</v>
      </c>
      <c r="E156" s="80">
        <v>-1268625</v>
      </c>
      <c r="F156" s="81">
        <v>35000</v>
      </c>
    </row>
    <row r="157" spans="1:6" x14ac:dyDescent="0.25">
      <c r="A157" s="74">
        <v>12020428</v>
      </c>
      <c r="B157" s="79" t="s">
        <v>138</v>
      </c>
      <c r="C157" s="80">
        <v>0</v>
      </c>
      <c r="D157" s="80">
        <v>140512</v>
      </c>
      <c r="E157" s="80">
        <v>140512</v>
      </c>
      <c r="F157" s="81">
        <v>60435</v>
      </c>
    </row>
    <row r="158" spans="1:6" x14ac:dyDescent="0.25">
      <c r="A158" s="74">
        <v>12020648</v>
      </c>
      <c r="B158" s="79" t="s">
        <v>139</v>
      </c>
      <c r="C158" s="80">
        <v>13232372.66</v>
      </c>
      <c r="D158" s="80">
        <v>3904719</v>
      </c>
      <c r="E158" s="80">
        <v>-9327653.6600000001</v>
      </c>
      <c r="F158" s="81">
        <v>969928.06</v>
      </c>
    </row>
    <row r="159" spans="1:6" ht="16.5" thickBot="1" x14ac:dyDescent="0.3">
      <c r="A159" s="82">
        <v>12021415</v>
      </c>
      <c r="B159" s="83" t="s">
        <v>140</v>
      </c>
      <c r="C159" s="84">
        <v>695054.15</v>
      </c>
      <c r="D159" s="84">
        <v>205763</v>
      </c>
      <c r="E159" s="84">
        <v>-489291.15</v>
      </c>
      <c r="F159" s="85">
        <v>129310</v>
      </c>
    </row>
    <row r="160" spans="1:6" ht="16.5" thickBot="1" x14ac:dyDescent="0.3">
      <c r="A160" s="511"/>
      <c r="B160" s="512"/>
      <c r="C160" s="512"/>
      <c r="D160" s="512"/>
      <c r="E160" s="512"/>
      <c r="F160" s="513"/>
    </row>
    <row r="161" spans="1:6" ht="19.5" thickBot="1" x14ac:dyDescent="0.35">
      <c r="A161" s="522" t="s">
        <v>764</v>
      </c>
      <c r="B161" s="523"/>
      <c r="C161" s="523"/>
      <c r="D161" s="523"/>
      <c r="E161" s="523"/>
      <c r="F161" s="524"/>
    </row>
    <row r="162" spans="1:6" ht="19.5" thickBot="1" x14ac:dyDescent="0.35">
      <c r="A162" s="522" t="s">
        <v>716</v>
      </c>
      <c r="B162" s="523"/>
      <c r="C162" s="523"/>
      <c r="D162" s="523"/>
      <c r="E162" s="523"/>
      <c r="F162" s="524"/>
    </row>
    <row r="163" spans="1:6" ht="19.5" thickBot="1" x14ac:dyDescent="0.35">
      <c r="A163" s="522" t="s">
        <v>724</v>
      </c>
      <c r="B163" s="523"/>
      <c r="C163" s="523"/>
      <c r="D163" s="523"/>
      <c r="E163" s="523"/>
      <c r="F163" s="524"/>
    </row>
    <row r="164" spans="1:6" ht="19.5" thickBot="1" x14ac:dyDescent="0.35">
      <c r="A164" s="522"/>
      <c r="B164" s="523"/>
      <c r="C164" s="523"/>
      <c r="D164" s="523"/>
      <c r="E164" s="523"/>
      <c r="F164" s="524"/>
    </row>
    <row r="165" spans="1:6" ht="19.5" thickBot="1" x14ac:dyDescent="0.35">
      <c r="A165" s="525" t="s">
        <v>973</v>
      </c>
      <c r="B165" s="526"/>
      <c r="C165" s="526"/>
      <c r="D165" s="526"/>
      <c r="E165" s="526"/>
      <c r="F165" s="527"/>
    </row>
    <row r="166" spans="1:6" ht="30" customHeight="1" thickBot="1" x14ac:dyDescent="0.35">
      <c r="A166" s="507" t="s">
        <v>848</v>
      </c>
      <c r="B166" s="509" t="s">
        <v>688</v>
      </c>
      <c r="C166" s="522" t="s">
        <v>709</v>
      </c>
      <c r="D166" s="523"/>
      <c r="E166" s="524"/>
      <c r="F166" s="93" t="s">
        <v>710</v>
      </c>
    </row>
    <row r="167" spans="1:6" ht="19.5" thickBot="1" x14ac:dyDescent="0.35">
      <c r="A167" s="508"/>
      <c r="B167" s="510"/>
      <c r="C167" s="94" t="s">
        <v>773</v>
      </c>
      <c r="D167" s="95" t="s">
        <v>774</v>
      </c>
      <c r="E167" s="96" t="s">
        <v>775</v>
      </c>
      <c r="F167" s="97" t="s">
        <v>773</v>
      </c>
    </row>
    <row r="168" spans="1:6" ht="19.5" customHeight="1" x14ac:dyDescent="0.25">
      <c r="A168" s="86">
        <v>12020772</v>
      </c>
      <c r="B168" s="79" t="s">
        <v>141</v>
      </c>
      <c r="C168" s="80">
        <v>389500</v>
      </c>
      <c r="D168" s="80">
        <v>939300</v>
      </c>
      <c r="E168" s="80">
        <v>549800</v>
      </c>
      <c r="F168" s="81">
        <v>475000</v>
      </c>
    </row>
    <row r="169" spans="1:6" x14ac:dyDescent="0.25">
      <c r="A169" s="74">
        <v>12020475</v>
      </c>
      <c r="B169" s="79" t="s">
        <v>142</v>
      </c>
      <c r="C169" s="80">
        <v>400315</v>
      </c>
      <c r="D169" s="80">
        <v>10000000</v>
      </c>
      <c r="E169" s="80">
        <v>9599685</v>
      </c>
      <c r="F169" s="81">
        <v>6643926.5099999998</v>
      </c>
    </row>
    <row r="170" spans="1:6" x14ac:dyDescent="0.25">
      <c r="A170" s="74">
        <v>12020636</v>
      </c>
      <c r="B170" s="79" t="s">
        <v>143</v>
      </c>
      <c r="C170" s="80">
        <v>34000</v>
      </c>
      <c r="D170" s="80">
        <v>51150</v>
      </c>
      <c r="E170" s="80">
        <v>17150</v>
      </c>
      <c r="F170" s="81">
        <v>230000</v>
      </c>
    </row>
    <row r="171" spans="1:6" ht="21.75" customHeight="1" x14ac:dyDescent="0.25">
      <c r="A171" s="74">
        <v>12020441</v>
      </c>
      <c r="B171" s="79" t="s">
        <v>144</v>
      </c>
      <c r="C171" s="80">
        <v>7000</v>
      </c>
      <c r="D171" s="80">
        <v>10000</v>
      </c>
      <c r="E171" s="80">
        <v>3000</v>
      </c>
      <c r="F171" s="81">
        <v>2000</v>
      </c>
    </row>
    <row r="172" spans="1:6" x14ac:dyDescent="0.25">
      <c r="A172" s="74">
        <v>12020424</v>
      </c>
      <c r="B172" s="79" t="s">
        <v>145</v>
      </c>
      <c r="C172" s="80">
        <v>831875</v>
      </c>
      <c r="D172" s="80">
        <v>209250</v>
      </c>
      <c r="E172" s="80">
        <v>-622625</v>
      </c>
      <c r="F172" s="81">
        <v>150000</v>
      </c>
    </row>
    <row r="173" spans="1:6" ht="21.75" customHeight="1" x14ac:dyDescent="0.25">
      <c r="A173" s="74">
        <v>12020709</v>
      </c>
      <c r="B173" s="79" t="s">
        <v>146</v>
      </c>
      <c r="C173" s="80">
        <v>185050</v>
      </c>
      <c r="D173" s="80">
        <v>230175</v>
      </c>
      <c r="E173" s="80">
        <v>45125</v>
      </c>
      <c r="F173" s="81">
        <v>410000</v>
      </c>
    </row>
    <row r="174" spans="1:6" x14ac:dyDescent="0.25">
      <c r="A174" s="74">
        <v>12020609</v>
      </c>
      <c r="B174" s="79" t="s">
        <v>147</v>
      </c>
      <c r="C174" s="80">
        <v>0</v>
      </c>
      <c r="D174" s="80">
        <v>232500</v>
      </c>
      <c r="E174" s="80">
        <v>232500</v>
      </c>
      <c r="F174" s="81">
        <v>141000</v>
      </c>
    </row>
    <row r="175" spans="1:6" x14ac:dyDescent="0.25">
      <c r="A175" s="74">
        <v>12020490</v>
      </c>
      <c r="B175" s="79" t="s">
        <v>148</v>
      </c>
      <c r="C175" s="80">
        <v>0</v>
      </c>
      <c r="D175" s="80">
        <v>465000</v>
      </c>
      <c r="E175" s="80">
        <v>465000</v>
      </c>
      <c r="F175" s="81">
        <v>295600</v>
      </c>
    </row>
    <row r="176" spans="1:6" x14ac:dyDescent="0.25">
      <c r="A176" s="74">
        <v>12020115</v>
      </c>
      <c r="B176" s="79" t="s">
        <v>149</v>
      </c>
      <c r="C176" s="80">
        <v>60000</v>
      </c>
      <c r="D176" s="80">
        <v>83700</v>
      </c>
      <c r="E176" s="80">
        <v>23700</v>
      </c>
      <c r="F176" s="81">
        <v>104900</v>
      </c>
    </row>
    <row r="177" spans="1:6" x14ac:dyDescent="0.25">
      <c r="A177" s="74">
        <v>12021104</v>
      </c>
      <c r="B177" s="79" t="s">
        <v>150</v>
      </c>
      <c r="C177" s="80">
        <v>22600</v>
      </c>
      <c r="D177" s="80">
        <v>200000</v>
      </c>
      <c r="E177" s="80">
        <v>177400</v>
      </c>
      <c r="F177" s="81">
        <v>86600</v>
      </c>
    </row>
    <row r="178" spans="1:6" x14ac:dyDescent="0.25">
      <c r="A178" s="74">
        <v>12020769</v>
      </c>
      <c r="B178" s="79" t="s">
        <v>151</v>
      </c>
      <c r="C178" s="80">
        <v>34000</v>
      </c>
      <c r="D178" s="80">
        <v>530100</v>
      </c>
      <c r="E178" s="80">
        <v>496100</v>
      </c>
      <c r="F178" s="81">
        <v>1408398.98</v>
      </c>
    </row>
    <row r="179" spans="1:6" x14ac:dyDescent="0.25">
      <c r="A179" s="74">
        <v>12020631</v>
      </c>
      <c r="B179" s="79" t="s">
        <v>152</v>
      </c>
      <c r="C179" s="80">
        <v>0</v>
      </c>
      <c r="D179" s="80">
        <v>71145</v>
      </c>
      <c r="E179" s="80">
        <v>71145</v>
      </c>
      <c r="F179" s="81">
        <v>30600</v>
      </c>
    </row>
    <row r="180" spans="1:6" x14ac:dyDescent="0.25">
      <c r="A180" s="74">
        <v>12020436</v>
      </c>
      <c r="B180" s="79" t="s">
        <v>153</v>
      </c>
      <c r="C180" s="80">
        <v>45000</v>
      </c>
      <c r="D180" s="80">
        <v>75563</v>
      </c>
      <c r="E180" s="80">
        <v>30563</v>
      </c>
      <c r="F180" s="81">
        <v>32500</v>
      </c>
    </row>
    <row r="181" spans="1:6" x14ac:dyDescent="0.25">
      <c r="A181" s="74">
        <v>12020719</v>
      </c>
      <c r="B181" s="79" t="s">
        <v>154</v>
      </c>
      <c r="C181" s="80">
        <v>15000</v>
      </c>
      <c r="D181" s="80">
        <v>34875</v>
      </c>
      <c r="E181" s="80">
        <v>19875</v>
      </c>
      <c r="F181" s="81">
        <v>15000</v>
      </c>
    </row>
    <row r="182" spans="1:6" x14ac:dyDescent="0.25">
      <c r="A182" s="74">
        <v>12021418</v>
      </c>
      <c r="B182" s="79" t="s">
        <v>785</v>
      </c>
      <c r="C182" s="80">
        <v>0</v>
      </c>
      <c r="D182" s="80">
        <v>0</v>
      </c>
      <c r="E182" s="80">
        <v>0</v>
      </c>
      <c r="F182" s="81">
        <v>74010000</v>
      </c>
    </row>
    <row r="183" spans="1:6" x14ac:dyDescent="0.25">
      <c r="A183" s="74">
        <v>12020117</v>
      </c>
      <c r="B183" s="79" t="s">
        <v>155</v>
      </c>
      <c r="C183" s="80">
        <v>60000</v>
      </c>
      <c r="D183" s="80">
        <v>0</v>
      </c>
      <c r="E183" s="80">
        <v>-60000</v>
      </c>
      <c r="F183" s="81">
        <v>30000</v>
      </c>
    </row>
    <row r="184" spans="1:6" x14ac:dyDescent="0.25">
      <c r="A184" s="74">
        <v>12020606</v>
      </c>
      <c r="B184" s="79" t="s">
        <v>156</v>
      </c>
      <c r="C184" s="80">
        <v>0</v>
      </c>
      <c r="D184" s="80">
        <v>0</v>
      </c>
      <c r="E184" s="80">
        <v>0</v>
      </c>
      <c r="F184" s="81">
        <v>5470000</v>
      </c>
    </row>
    <row r="185" spans="1:6" x14ac:dyDescent="0.25">
      <c r="A185" s="74">
        <v>12020474</v>
      </c>
      <c r="B185" s="79" t="s">
        <v>157</v>
      </c>
      <c r="C185" s="80">
        <v>25000</v>
      </c>
      <c r="D185" s="80">
        <v>149962</v>
      </c>
      <c r="E185" s="80">
        <v>124962</v>
      </c>
      <c r="F185" s="81">
        <v>64500</v>
      </c>
    </row>
    <row r="186" spans="1:6" x14ac:dyDescent="0.25">
      <c r="A186" s="74">
        <v>12021439</v>
      </c>
      <c r="B186" s="79" t="s">
        <v>158</v>
      </c>
      <c r="C186" s="80">
        <v>30370350</v>
      </c>
      <c r="D186" s="80">
        <v>14189650</v>
      </c>
      <c r="E186" s="80">
        <v>-16180700</v>
      </c>
      <c r="F186" s="81">
        <v>2488750</v>
      </c>
    </row>
    <row r="187" spans="1:6" x14ac:dyDescent="0.25">
      <c r="A187" s="74">
        <v>12021407</v>
      </c>
      <c r="B187" s="79" t="s">
        <v>159</v>
      </c>
      <c r="C187" s="80">
        <v>40000</v>
      </c>
      <c r="D187" s="80">
        <v>55800</v>
      </c>
      <c r="E187" s="80">
        <v>15800</v>
      </c>
      <c r="F187" s="81">
        <v>48000</v>
      </c>
    </row>
    <row r="188" spans="1:6" x14ac:dyDescent="0.25">
      <c r="A188" s="74">
        <v>12020808</v>
      </c>
      <c r="B188" s="79" t="s">
        <v>160</v>
      </c>
      <c r="C188" s="80">
        <v>230500</v>
      </c>
      <c r="D188" s="80">
        <v>0</v>
      </c>
      <c r="E188" s="80">
        <v>-230500</v>
      </c>
      <c r="F188" s="81">
        <v>45000</v>
      </c>
    </row>
    <row r="189" spans="1:6" x14ac:dyDescent="0.25">
      <c r="A189" s="74">
        <v>12020489</v>
      </c>
      <c r="B189" s="79" t="s">
        <v>161</v>
      </c>
      <c r="C189" s="80">
        <v>733784.16</v>
      </c>
      <c r="D189" s="80">
        <v>142813</v>
      </c>
      <c r="E189" s="80">
        <v>-590971.16</v>
      </c>
      <c r="F189" s="81">
        <v>286125</v>
      </c>
    </row>
    <row r="190" spans="1:6" x14ac:dyDescent="0.25">
      <c r="A190" s="74">
        <v>12020736</v>
      </c>
      <c r="B190" s="79" t="s">
        <v>162</v>
      </c>
      <c r="C190" s="80">
        <v>16816392.5</v>
      </c>
      <c r="D190" s="80">
        <v>16397900</v>
      </c>
      <c r="E190" s="80">
        <v>-418492.5</v>
      </c>
      <c r="F190" s="81">
        <v>13782625</v>
      </c>
    </row>
    <row r="191" spans="1:6" x14ac:dyDescent="0.25">
      <c r="A191" s="74">
        <v>12020627</v>
      </c>
      <c r="B191" s="79" t="s">
        <v>163</v>
      </c>
      <c r="C191" s="80">
        <v>0</v>
      </c>
      <c r="D191" s="80">
        <v>22088</v>
      </c>
      <c r="E191" s="80">
        <v>22088</v>
      </c>
      <c r="F191" s="81">
        <v>9500</v>
      </c>
    </row>
    <row r="192" spans="1:6" x14ac:dyDescent="0.25">
      <c r="A192" s="74">
        <v>12020449</v>
      </c>
      <c r="B192" s="79" t="s">
        <v>164</v>
      </c>
      <c r="C192" s="80">
        <v>2319500</v>
      </c>
      <c r="D192" s="80">
        <v>281907</v>
      </c>
      <c r="E192" s="80">
        <v>-2037593</v>
      </c>
      <c r="F192" s="81">
        <v>315625</v>
      </c>
    </row>
    <row r="193" spans="1:6" x14ac:dyDescent="0.25">
      <c r="A193" s="74">
        <v>12020406</v>
      </c>
      <c r="B193" s="79" t="s">
        <v>165</v>
      </c>
      <c r="C193" s="80">
        <v>2223000</v>
      </c>
      <c r="D193" s="80">
        <v>3293363</v>
      </c>
      <c r="E193" s="80">
        <v>1070363</v>
      </c>
      <c r="F193" s="81">
        <v>495195</v>
      </c>
    </row>
    <row r="194" spans="1:6" x14ac:dyDescent="0.25">
      <c r="A194" s="74">
        <v>12020749</v>
      </c>
      <c r="B194" s="79" t="s">
        <v>166</v>
      </c>
      <c r="C194" s="80">
        <v>15218300</v>
      </c>
      <c r="D194" s="80">
        <v>343868</v>
      </c>
      <c r="E194" s="80">
        <v>-14874432</v>
      </c>
      <c r="F194" s="81">
        <v>147900</v>
      </c>
    </row>
    <row r="195" spans="1:6" x14ac:dyDescent="0.25">
      <c r="A195" s="74">
        <v>12020607</v>
      </c>
      <c r="B195" s="79" t="s">
        <v>167</v>
      </c>
      <c r="C195" s="80">
        <v>30000</v>
      </c>
      <c r="D195" s="80">
        <v>24870060</v>
      </c>
      <c r="E195" s="80">
        <v>24840060</v>
      </c>
      <c r="F195" s="81">
        <v>10704485</v>
      </c>
    </row>
    <row r="196" spans="1:6" x14ac:dyDescent="0.25">
      <c r="A196" s="74">
        <v>12021413</v>
      </c>
      <c r="B196" s="79" t="s">
        <v>168</v>
      </c>
      <c r="C196" s="80">
        <v>1517000</v>
      </c>
      <c r="D196" s="80">
        <v>651930</v>
      </c>
      <c r="E196" s="80">
        <v>-865070</v>
      </c>
      <c r="F196" s="81">
        <v>375400</v>
      </c>
    </row>
    <row r="197" spans="1:6" x14ac:dyDescent="0.25">
      <c r="A197" s="74">
        <v>12020411</v>
      </c>
      <c r="B197" s="79" t="s">
        <v>169</v>
      </c>
      <c r="C197" s="80">
        <v>1895</v>
      </c>
      <c r="D197" s="80">
        <v>3917</v>
      </c>
      <c r="E197" s="80">
        <v>2022</v>
      </c>
      <c r="F197" s="81">
        <v>1685</v>
      </c>
    </row>
    <row r="198" spans="1:6" x14ac:dyDescent="0.25">
      <c r="A198" s="74">
        <v>12021517</v>
      </c>
      <c r="B198" s="79" t="s">
        <v>170</v>
      </c>
      <c r="C198" s="80">
        <v>4462474.5199999996</v>
      </c>
      <c r="D198" s="80">
        <v>2786042</v>
      </c>
      <c r="E198" s="80">
        <v>-1676432.52</v>
      </c>
      <c r="F198" s="81">
        <v>2171657.62</v>
      </c>
    </row>
    <row r="199" spans="1:6" x14ac:dyDescent="0.25">
      <c r="A199" s="74">
        <v>12021409</v>
      </c>
      <c r="B199" s="79" t="s">
        <v>171</v>
      </c>
      <c r="C199" s="80">
        <v>2500</v>
      </c>
      <c r="D199" s="80">
        <v>4650</v>
      </c>
      <c r="E199" s="80">
        <v>2150</v>
      </c>
      <c r="F199" s="81">
        <v>3000</v>
      </c>
    </row>
    <row r="200" spans="1:6" x14ac:dyDescent="0.25">
      <c r="A200" s="74">
        <v>12020495</v>
      </c>
      <c r="B200" s="79" t="s">
        <v>172</v>
      </c>
      <c r="C200" s="80">
        <v>8000</v>
      </c>
      <c r="D200" s="80">
        <v>172980</v>
      </c>
      <c r="E200" s="80">
        <v>164980</v>
      </c>
      <c r="F200" s="81">
        <v>284400</v>
      </c>
    </row>
    <row r="201" spans="1:6" x14ac:dyDescent="0.25">
      <c r="A201" s="74">
        <v>12020488</v>
      </c>
      <c r="B201" s="79" t="s">
        <v>173</v>
      </c>
      <c r="C201" s="80">
        <v>262500</v>
      </c>
      <c r="D201" s="80">
        <v>0</v>
      </c>
      <c r="E201" s="80">
        <v>-262500</v>
      </c>
      <c r="F201" s="81">
        <v>112500</v>
      </c>
    </row>
    <row r="202" spans="1:6" x14ac:dyDescent="0.25">
      <c r="A202" s="74">
        <v>12020109</v>
      </c>
      <c r="B202" s="79" t="s">
        <v>174</v>
      </c>
      <c r="C202" s="80">
        <v>50000</v>
      </c>
      <c r="D202" s="80">
        <v>46267</v>
      </c>
      <c r="E202" s="80">
        <v>-3733</v>
      </c>
      <c r="F202" s="81">
        <v>139900</v>
      </c>
    </row>
    <row r="203" spans="1:6" x14ac:dyDescent="0.25">
      <c r="A203" s="74">
        <v>12020505</v>
      </c>
      <c r="B203" s="79" t="s">
        <v>175</v>
      </c>
      <c r="C203" s="80">
        <v>59000</v>
      </c>
      <c r="D203" s="80">
        <v>0</v>
      </c>
      <c r="E203" s="80">
        <v>-59000</v>
      </c>
      <c r="F203" s="81">
        <v>8000</v>
      </c>
    </row>
    <row r="204" spans="1:6" x14ac:dyDescent="0.25">
      <c r="A204" s="74">
        <v>12021411</v>
      </c>
      <c r="B204" s="79" t="s">
        <v>176</v>
      </c>
      <c r="C204" s="80">
        <v>0</v>
      </c>
      <c r="D204" s="80">
        <v>0</v>
      </c>
      <c r="E204" s="80">
        <v>0</v>
      </c>
      <c r="F204" s="81">
        <v>2413998.6</v>
      </c>
    </row>
    <row r="205" spans="1:6" x14ac:dyDescent="0.25">
      <c r="A205" s="74">
        <v>12020737</v>
      </c>
      <c r="B205" s="79" t="s">
        <v>177</v>
      </c>
      <c r="C205" s="80">
        <v>1751250</v>
      </c>
      <c r="D205" s="80">
        <v>3539690</v>
      </c>
      <c r="E205" s="80">
        <v>1788440</v>
      </c>
      <c r="F205" s="81">
        <v>1028700</v>
      </c>
    </row>
    <row r="206" spans="1:6" x14ac:dyDescent="0.25">
      <c r="A206" s="74">
        <v>12021515</v>
      </c>
      <c r="B206" s="79" t="s">
        <v>178</v>
      </c>
      <c r="C206" s="80">
        <v>118805</v>
      </c>
      <c r="D206" s="80">
        <v>244590</v>
      </c>
      <c r="E206" s="80">
        <v>125785</v>
      </c>
      <c r="F206" s="81">
        <v>125200</v>
      </c>
    </row>
    <row r="207" spans="1:6" x14ac:dyDescent="0.25">
      <c r="A207" s="74">
        <v>12020419</v>
      </c>
      <c r="B207" s="79" t="s">
        <v>179</v>
      </c>
      <c r="C207" s="80">
        <v>589000</v>
      </c>
      <c r="D207" s="80">
        <v>988555</v>
      </c>
      <c r="E207" s="80">
        <v>399555</v>
      </c>
      <c r="F207" s="81">
        <v>968185</v>
      </c>
    </row>
    <row r="208" spans="1:6" x14ac:dyDescent="0.25">
      <c r="A208" s="74">
        <v>12021525</v>
      </c>
      <c r="B208" s="79" t="s">
        <v>180</v>
      </c>
      <c r="C208" s="80">
        <v>290000</v>
      </c>
      <c r="D208" s="80">
        <v>162750</v>
      </c>
      <c r="E208" s="80">
        <v>-127250</v>
      </c>
      <c r="F208" s="81">
        <v>3620000</v>
      </c>
    </row>
    <row r="209" spans="1:6" x14ac:dyDescent="0.25">
      <c r="A209" s="74">
        <v>12020783</v>
      </c>
      <c r="B209" s="79" t="s">
        <v>181</v>
      </c>
      <c r="C209" s="80">
        <v>0</v>
      </c>
      <c r="D209" s="80">
        <v>0</v>
      </c>
      <c r="E209" s="80">
        <v>0</v>
      </c>
      <c r="F209" s="81">
        <v>1562500</v>
      </c>
    </row>
    <row r="210" spans="1:6" x14ac:dyDescent="0.25">
      <c r="A210" s="74">
        <v>12020789</v>
      </c>
      <c r="B210" s="79" t="s">
        <v>182</v>
      </c>
      <c r="C210" s="80">
        <v>12472000</v>
      </c>
      <c r="D210" s="80">
        <v>0</v>
      </c>
      <c r="E210" s="80">
        <v>-12472000</v>
      </c>
      <c r="F210" s="81">
        <v>65470000</v>
      </c>
    </row>
    <row r="211" spans="1:6" x14ac:dyDescent="0.25">
      <c r="A211" s="74">
        <v>12021009</v>
      </c>
      <c r="B211" s="79" t="s">
        <v>183</v>
      </c>
      <c r="C211" s="80">
        <v>674509125.24000001</v>
      </c>
      <c r="D211" s="80">
        <v>0</v>
      </c>
      <c r="E211" s="80">
        <v>-674509125.24000001</v>
      </c>
      <c r="F211" s="81">
        <v>82049055.719999999</v>
      </c>
    </row>
    <row r="212" spans="1:6" x14ac:dyDescent="0.25">
      <c r="A212" s="74">
        <v>12021520</v>
      </c>
      <c r="B212" s="79" t="s">
        <v>184</v>
      </c>
      <c r="C212" s="80">
        <v>784200</v>
      </c>
      <c r="D212" s="80">
        <v>1903943</v>
      </c>
      <c r="E212" s="80">
        <v>1119743</v>
      </c>
      <c r="F212" s="81">
        <v>849900</v>
      </c>
    </row>
    <row r="213" spans="1:6" x14ac:dyDescent="0.25">
      <c r="A213" s="74">
        <v>12020470</v>
      </c>
      <c r="B213" s="79" t="s">
        <v>185</v>
      </c>
      <c r="C213" s="80">
        <v>303500</v>
      </c>
      <c r="D213" s="80">
        <v>0</v>
      </c>
      <c r="E213" s="80">
        <v>-303500</v>
      </c>
      <c r="F213" s="81">
        <v>30000</v>
      </c>
    </row>
    <row r="214" spans="1:6" x14ac:dyDescent="0.25">
      <c r="A214" s="74">
        <v>12020477</v>
      </c>
      <c r="B214" s="79" t="s">
        <v>186</v>
      </c>
      <c r="C214" s="80">
        <v>0</v>
      </c>
      <c r="D214" s="80">
        <v>0</v>
      </c>
      <c r="E214" s="80">
        <v>0</v>
      </c>
      <c r="F214" s="81">
        <v>570000</v>
      </c>
    </row>
    <row r="215" spans="1:6" x14ac:dyDescent="0.25">
      <c r="A215" s="74">
        <v>12021524</v>
      </c>
      <c r="B215" s="79" t="s">
        <v>187</v>
      </c>
      <c r="C215" s="80">
        <v>0</v>
      </c>
      <c r="D215" s="80">
        <v>279000</v>
      </c>
      <c r="E215" s="80">
        <v>279000</v>
      </c>
      <c r="F215" s="81">
        <v>120000</v>
      </c>
    </row>
    <row r="216" spans="1:6" x14ac:dyDescent="0.25">
      <c r="A216" s="74">
        <v>12020466</v>
      </c>
      <c r="B216" s="79" t="s">
        <v>188</v>
      </c>
      <c r="C216" s="80">
        <v>85726526</v>
      </c>
      <c r="D216" s="80">
        <v>5000000</v>
      </c>
      <c r="E216" s="80">
        <v>-80726526</v>
      </c>
      <c r="F216" s="81">
        <v>10000</v>
      </c>
    </row>
    <row r="217" spans="1:6" x14ac:dyDescent="0.25">
      <c r="A217" s="74">
        <v>12020745</v>
      </c>
      <c r="B217" s="79" t="s">
        <v>189</v>
      </c>
      <c r="C217" s="80">
        <v>5928000</v>
      </c>
      <c r="D217" s="80">
        <v>4894795</v>
      </c>
      <c r="E217" s="80">
        <v>-1033205</v>
      </c>
      <c r="F217" s="81">
        <v>3840287.99</v>
      </c>
    </row>
    <row r="218" spans="1:6" x14ac:dyDescent="0.25">
      <c r="A218" s="74">
        <v>12021521</v>
      </c>
      <c r="B218" s="79" t="s">
        <v>190</v>
      </c>
      <c r="C218" s="80">
        <v>83000</v>
      </c>
      <c r="D218" s="80">
        <v>1046268</v>
      </c>
      <c r="E218" s="80">
        <v>963268</v>
      </c>
      <c r="F218" s="81">
        <v>19000</v>
      </c>
    </row>
    <row r="219" spans="1:6" x14ac:dyDescent="0.25">
      <c r="A219" s="74">
        <v>12020790</v>
      </c>
      <c r="B219" s="79" t="s">
        <v>191</v>
      </c>
      <c r="C219" s="80">
        <v>0</v>
      </c>
      <c r="D219" s="80">
        <v>0</v>
      </c>
      <c r="E219" s="80">
        <v>0</v>
      </c>
      <c r="F219" s="81">
        <v>30910</v>
      </c>
    </row>
    <row r="220" spans="1:6" x14ac:dyDescent="0.25">
      <c r="A220" s="74">
        <v>12021518</v>
      </c>
      <c r="B220" s="79" t="s">
        <v>192</v>
      </c>
      <c r="C220" s="80">
        <v>1558765</v>
      </c>
      <c r="D220" s="80">
        <v>1531193</v>
      </c>
      <c r="E220" s="80">
        <v>-27572</v>
      </c>
      <c r="F220" s="81">
        <v>999129.32</v>
      </c>
    </row>
    <row r="221" spans="1:6" x14ac:dyDescent="0.25">
      <c r="A221" s="74">
        <v>12020420</v>
      </c>
      <c r="B221" s="79" t="s">
        <v>193</v>
      </c>
      <c r="C221" s="80">
        <v>55000</v>
      </c>
      <c r="D221" s="80">
        <v>46500</v>
      </c>
      <c r="E221" s="80">
        <v>-8500</v>
      </c>
      <c r="F221" s="81">
        <v>80970</v>
      </c>
    </row>
    <row r="222" spans="1:6" x14ac:dyDescent="0.25">
      <c r="A222" s="74">
        <v>12021516</v>
      </c>
      <c r="B222" s="79" t="s">
        <v>194</v>
      </c>
      <c r="C222" s="80">
        <v>693110.15</v>
      </c>
      <c r="D222" s="80">
        <v>267375</v>
      </c>
      <c r="E222" s="80">
        <v>-425735.15</v>
      </c>
      <c r="F222" s="81">
        <v>577850</v>
      </c>
    </row>
    <row r="223" spans="1:6" x14ac:dyDescent="0.25">
      <c r="A223" s="74">
        <v>12020471</v>
      </c>
      <c r="B223" s="79" t="s">
        <v>195</v>
      </c>
      <c r="C223" s="80">
        <v>83033278.659999996</v>
      </c>
      <c r="D223" s="80">
        <v>0</v>
      </c>
      <c r="E223" s="80">
        <v>-83033278.659999996</v>
      </c>
      <c r="F223" s="81">
        <v>0</v>
      </c>
    </row>
    <row r="224" spans="1:6" ht="16.5" thickBot="1" x14ac:dyDescent="0.3">
      <c r="A224" s="82">
        <v>12021456</v>
      </c>
      <c r="B224" s="83" t="s">
        <v>196</v>
      </c>
      <c r="C224" s="84">
        <v>22194025</v>
      </c>
      <c r="D224" s="84">
        <v>0</v>
      </c>
      <c r="E224" s="84">
        <v>-22194025</v>
      </c>
      <c r="F224" s="85">
        <v>0</v>
      </c>
    </row>
    <row r="225" spans="1:6" ht="16.5" thickBot="1" x14ac:dyDescent="0.3">
      <c r="A225" s="528"/>
      <c r="B225" s="529"/>
      <c r="C225" s="529"/>
      <c r="D225" s="529"/>
      <c r="E225" s="529"/>
      <c r="F225" s="530"/>
    </row>
    <row r="226" spans="1:6" ht="19.5" thickBot="1" x14ac:dyDescent="0.35">
      <c r="A226" s="522" t="s">
        <v>764</v>
      </c>
      <c r="B226" s="523"/>
      <c r="C226" s="523"/>
      <c r="D226" s="523"/>
      <c r="E226" s="523"/>
      <c r="F226" s="524"/>
    </row>
    <row r="227" spans="1:6" ht="19.5" thickBot="1" x14ac:dyDescent="0.35">
      <c r="A227" s="522" t="s">
        <v>716</v>
      </c>
      <c r="B227" s="523"/>
      <c r="C227" s="523"/>
      <c r="D227" s="523"/>
      <c r="E227" s="523"/>
      <c r="F227" s="524"/>
    </row>
    <row r="228" spans="1:6" ht="19.5" thickBot="1" x14ac:dyDescent="0.35">
      <c r="A228" s="522" t="s">
        <v>724</v>
      </c>
      <c r="B228" s="523"/>
      <c r="C228" s="523"/>
      <c r="D228" s="523"/>
      <c r="E228" s="523"/>
      <c r="F228" s="524"/>
    </row>
    <row r="229" spans="1:6" ht="19.5" thickBot="1" x14ac:dyDescent="0.35">
      <c r="A229" s="522"/>
      <c r="B229" s="523"/>
      <c r="C229" s="523"/>
      <c r="D229" s="523"/>
      <c r="E229" s="523"/>
      <c r="F229" s="524"/>
    </row>
    <row r="230" spans="1:6" ht="19.5" thickBot="1" x14ac:dyDescent="0.35">
      <c r="A230" s="525" t="s">
        <v>973</v>
      </c>
      <c r="B230" s="526"/>
      <c r="C230" s="526"/>
      <c r="D230" s="526"/>
      <c r="E230" s="526"/>
      <c r="F230" s="527"/>
    </row>
    <row r="231" spans="1:6" ht="19.5" thickBot="1" x14ac:dyDescent="0.35">
      <c r="A231" s="507" t="s">
        <v>848</v>
      </c>
      <c r="B231" s="509" t="s">
        <v>688</v>
      </c>
      <c r="C231" s="522" t="s">
        <v>709</v>
      </c>
      <c r="D231" s="523"/>
      <c r="E231" s="524"/>
      <c r="F231" s="93" t="s">
        <v>710</v>
      </c>
    </row>
    <row r="232" spans="1:6" ht="19.5" thickBot="1" x14ac:dyDescent="0.35">
      <c r="A232" s="508"/>
      <c r="B232" s="510"/>
      <c r="C232" s="94" t="s">
        <v>773</v>
      </c>
      <c r="D232" s="95" t="s">
        <v>774</v>
      </c>
      <c r="E232" s="96" t="s">
        <v>775</v>
      </c>
      <c r="F232" s="97" t="s">
        <v>773</v>
      </c>
    </row>
    <row r="233" spans="1:6" x14ac:dyDescent="0.25">
      <c r="A233" s="74">
        <v>12021402</v>
      </c>
      <c r="B233" s="79" t="s">
        <v>197</v>
      </c>
      <c r="C233" s="80">
        <v>113000</v>
      </c>
      <c r="D233" s="80">
        <v>0</v>
      </c>
      <c r="E233" s="80">
        <v>-113000</v>
      </c>
      <c r="F233" s="81">
        <v>0</v>
      </c>
    </row>
    <row r="234" spans="1:6" x14ac:dyDescent="0.25">
      <c r="A234" s="74">
        <v>12020447</v>
      </c>
      <c r="B234" s="79" t="s">
        <v>198</v>
      </c>
      <c r="C234" s="80">
        <v>10000</v>
      </c>
      <c r="D234" s="80">
        <v>0</v>
      </c>
      <c r="E234" s="80">
        <v>-10000</v>
      </c>
      <c r="F234" s="81">
        <v>0</v>
      </c>
    </row>
    <row r="235" spans="1:6" x14ac:dyDescent="0.25">
      <c r="A235" s="74">
        <v>12020105</v>
      </c>
      <c r="B235" s="79" t="s">
        <v>199</v>
      </c>
      <c r="C235" s="80">
        <v>3000</v>
      </c>
      <c r="D235" s="80">
        <v>5000000</v>
      </c>
      <c r="E235" s="80">
        <v>4997000</v>
      </c>
      <c r="F235" s="81">
        <v>0</v>
      </c>
    </row>
    <row r="236" spans="1:6" x14ac:dyDescent="0.25">
      <c r="A236" s="74">
        <v>12020637</v>
      </c>
      <c r="B236" s="79" t="s">
        <v>200</v>
      </c>
      <c r="C236" s="80">
        <v>600418475.44000006</v>
      </c>
      <c r="D236" s="80">
        <v>5000000</v>
      </c>
      <c r="E236" s="80">
        <v>-595418475.44000006</v>
      </c>
      <c r="F236" s="81">
        <v>0</v>
      </c>
    </row>
    <row r="237" spans="1:6" x14ac:dyDescent="0.25">
      <c r="A237" s="74">
        <v>12021417</v>
      </c>
      <c r="B237" s="79" t="s">
        <v>201</v>
      </c>
      <c r="C237" s="80">
        <v>220000</v>
      </c>
      <c r="D237" s="80">
        <v>513825</v>
      </c>
      <c r="E237" s="80">
        <v>293825</v>
      </c>
      <c r="F237" s="81">
        <v>0</v>
      </c>
    </row>
    <row r="238" spans="1:6" x14ac:dyDescent="0.25">
      <c r="A238" s="74">
        <v>12020726</v>
      </c>
      <c r="B238" s="79" t="s">
        <v>202</v>
      </c>
      <c r="C238" s="80">
        <v>41122000</v>
      </c>
      <c r="D238" s="80">
        <v>0</v>
      </c>
      <c r="E238" s="80">
        <v>-41122000</v>
      </c>
      <c r="F238" s="81">
        <v>0</v>
      </c>
    </row>
    <row r="239" spans="1:6" x14ac:dyDescent="0.25">
      <c r="A239" s="74">
        <v>12021529</v>
      </c>
      <c r="B239" s="79" t="s">
        <v>203</v>
      </c>
      <c r="C239" s="80">
        <v>330000</v>
      </c>
      <c r="D239" s="80">
        <v>2000000</v>
      </c>
      <c r="E239" s="80">
        <v>1670000</v>
      </c>
      <c r="F239" s="81">
        <v>0</v>
      </c>
    </row>
    <row r="240" spans="1:6" ht="31.5" x14ac:dyDescent="0.25">
      <c r="A240" s="74">
        <v>12020456</v>
      </c>
      <c r="B240" s="79" t="s">
        <v>204</v>
      </c>
      <c r="C240" s="80">
        <v>20000</v>
      </c>
      <c r="D240" s="80">
        <v>0</v>
      </c>
      <c r="E240" s="80">
        <v>-20000</v>
      </c>
      <c r="F240" s="81">
        <v>0</v>
      </c>
    </row>
    <row r="241" spans="1:6" x14ac:dyDescent="0.25">
      <c r="A241" s="74">
        <v>12021510</v>
      </c>
      <c r="B241" s="79" t="s">
        <v>205</v>
      </c>
      <c r="C241" s="80">
        <v>4000</v>
      </c>
      <c r="D241" s="80">
        <v>10000</v>
      </c>
      <c r="E241" s="80">
        <v>6000</v>
      </c>
      <c r="F241" s="81">
        <v>0</v>
      </c>
    </row>
    <row r="242" spans="1:6" x14ac:dyDescent="0.25">
      <c r="A242" s="74">
        <v>12021105</v>
      </c>
      <c r="B242" s="79" t="s">
        <v>206</v>
      </c>
      <c r="C242" s="80">
        <v>9700</v>
      </c>
      <c r="D242" s="80">
        <v>100000</v>
      </c>
      <c r="E242" s="80">
        <v>90300</v>
      </c>
      <c r="F242" s="81">
        <v>0</v>
      </c>
    </row>
    <row r="243" spans="1:6" x14ac:dyDescent="0.25">
      <c r="A243" s="74">
        <v>12021512</v>
      </c>
      <c r="B243" s="79" t="s">
        <v>207</v>
      </c>
      <c r="C243" s="80">
        <v>5000</v>
      </c>
      <c r="D243" s="80">
        <v>10000</v>
      </c>
      <c r="E243" s="80">
        <v>5000</v>
      </c>
      <c r="F243" s="81">
        <v>0</v>
      </c>
    </row>
    <row r="244" spans="1:6" x14ac:dyDescent="0.25">
      <c r="A244" s="74">
        <v>12021513</v>
      </c>
      <c r="B244" s="79" t="s">
        <v>208</v>
      </c>
      <c r="C244" s="71">
        <v>4000</v>
      </c>
      <c r="D244" s="71">
        <v>10000</v>
      </c>
      <c r="E244" s="71">
        <v>6000</v>
      </c>
      <c r="F244" s="87">
        <v>0</v>
      </c>
    </row>
    <row r="245" spans="1:6" x14ac:dyDescent="0.25">
      <c r="A245" s="74">
        <v>12020767</v>
      </c>
      <c r="B245" s="79" t="s">
        <v>209</v>
      </c>
      <c r="C245" s="71">
        <v>10027418</v>
      </c>
      <c r="D245" s="71">
        <v>2000000</v>
      </c>
      <c r="E245" s="71">
        <v>-8027418</v>
      </c>
      <c r="F245" s="87">
        <v>0</v>
      </c>
    </row>
    <row r="246" spans="1:6" x14ac:dyDescent="0.25">
      <c r="A246" s="74">
        <v>12020467</v>
      </c>
      <c r="B246" s="79" t="s">
        <v>210</v>
      </c>
      <c r="C246" s="71">
        <v>22122000</v>
      </c>
      <c r="D246" s="71">
        <v>10000000</v>
      </c>
      <c r="E246" s="71">
        <v>-12122000</v>
      </c>
      <c r="F246" s="87">
        <v>0</v>
      </c>
    </row>
    <row r="247" spans="1:6" x14ac:dyDescent="0.25">
      <c r="A247" s="74">
        <v>12020803</v>
      </c>
      <c r="B247" s="79" t="s">
        <v>598</v>
      </c>
      <c r="C247" s="71">
        <v>0</v>
      </c>
      <c r="D247" s="71">
        <v>150000</v>
      </c>
      <c r="E247" s="71">
        <v>150000</v>
      </c>
      <c r="F247" s="87">
        <v>0</v>
      </c>
    </row>
    <row r="248" spans="1:6" x14ac:dyDescent="0.25">
      <c r="A248" s="74">
        <v>12020618</v>
      </c>
      <c r="B248" s="79" t="s">
        <v>599</v>
      </c>
      <c r="C248" s="71">
        <v>0</v>
      </c>
      <c r="D248" s="71">
        <v>100000</v>
      </c>
      <c r="E248" s="71">
        <v>100000</v>
      </c>
      <c r="F248" s="87">
        <v>0</v>
      </c>
    </row>
    <row r="249" spans="1:6" x14ac:dyDescent="0.25">
      <c r="A249" s="74">
        <v>12020639</v>
      </c>
      <c r="B249" s="79" t="s">
        <v>600</v>
      </c>
      <c r="C249" s="71">
        <v>0</v>
      </c>
      <c r="D249" s="71">
        <v>100000</v>
      </c>
      <c r="E249" s="71">
        <v>100000</v>
      </c>
      <c r="F249" s="87">
        <v>0</v>
      </c>
    </row>
    <row r="250" spans="1:6" x14ac:dyDescent="0.25">
      <c r="A250" s="74">
        <v>12021441</v>
      </c>
      <c r="B250" s="79" t="s">
        <v>601</v>
      </c>
      <c r="C250" s="71">
        <v>0</v>
      </c>
      <c r="D250" s="71">
        <v>20000000</v>
      </c>
      <c r="E250" s="71">
        <v>20000000</v>
      </c>
      <c r="F250" s="87">
        <v>0</v>
      </c>
    </row>
    <row r="251" spans="1:6" x14ac:dyDescent="0.25">
      <c r="A251" s="74">
        <v>12020654</v>
      </c>
      <c r="B251" s="79" t="s">
        <v>602</v>
      </c>
      <c r="C251" s="71">
        <v>0</v>
      </c>
      <c r="D251" s="71">
        <v>1990000000</v>
      </c>
      <c r="E251" s="71">
        <v>1990000000</v>
      </c>
      <c r="F251" s="87">
        <v>0</v>
      </c>
    </row>
    <row r="252" spans="1:6" x14ac:dyDescent="0.25">
      <c r="A252" s="74">
        <v>12021010</v>
      </c>
      <c r="B252" s="79" t="s">
        <v>603</v>
      </c>
      <c r="C252" s="71">
        <v>0</v>
      </c>
      <c r="D252" s="71">
        <v>10000000</v>
      </c>
      <c r="E252" s="71">
        <v>10000000</v>
      </c>
      <c r="F252" s="87">
        <v>0</v>
      </c>
    </row>
    <row r="253" spans="1:6" x14ac:dyDescent="0.25">
      <c r="A253" s="74">
        <v>12020504</v>
      </c>
      <c r="B253" s="79" t="s">
        <v>604</v>
      </c>
      <c r="C253" s="71">
        <v>0</v>
      </c>
      <c r="D253" s="71">
        <v>5000000</v>
      </c>
      <c r="E253" s="71">
        <v>5000000</v>
      </c>
      <c r="F253" s="87">
        <v>0</v>
      </c>
    </row>
    <row r="254" spans="1:6" x14ac:dyDescent="0.25">
      <c r="A254" s="74">
        <v>12020123</v>
      </c>
      <c r="B254" s="79" t="s">
        <v>605</v>
      </c>
      <c r="C254" s="71">
        <v>0</v>
      </c>
      <c r="D254" s="71">
        <v>8000000</v>
      </c>
      <c r="E254" s="71">
        <v>8000000</v>
      </c>
      <c r="F254" s="87">
        <v>0</v>
      </c>
    </row>
    <row r="255" spans="1:6" x14ac:dyDescent="0.25">
      <c r="A255" s="74">
        <v>12020901</v>
      </c>
      <c r="B255" s="79" t="s">
        <v>160</v>
      </c>
      <c r="C255" s="71">
        <v>0</v>
      </c>
      <c r="D255" s="71">
        <v>104625</v>
      </c>
      <c r="E255" s="71">
        <v>104625</v>
      </c>
      <c r="F255" s="87">
        <v>0</v>
      </c>
    </row>
    <row r="256" spans="1:6" x14ac:dyDescent="0.25">
      <c r="A256" s="74">
        <v>12021103</v>
      </c>
      <c r="B256" s="79" t="s">
        <v>606</v>
      </c>
      <c r="C256" s="71">
        <v>0</v>
      </c>
      <c r="D256" s="71">
        <v>100000</v>
      </c>
      <c r="E256" s="71">
        <v>100000</v>
      </c>
      <c r="F256" s="87">
        <v>0</v>
      </c>
    </row>
    <row r="257" spans="1:6" x14ac:dyDescent="0.25">
      <c r="A257" s="74">
        <v>12021106</v>
      </c>
      <c r="B257" s="79" t="s">
        <v>607</v>
      </c>
      <c r="C257" s="71">
        <v>0</v>
      </c>
      <c r="D257" s="71">
        <v>50000</v>
      </c>
      <c r="E257" s="71">
        <v>50000</v>
      </c>
      <c r="F257" s="87">
        <v>0</v>
      </c>
    </row>
    <row r="258" spans="1:6" x14ac:dyDescent="0.25">
      <c r="A258" s="74">
        <v>12021519</v>
      </c>
      <c r="B258" s="79" t="s">
        <v>608</v>
      </c>
      <c r="C258" s="71">
        <v>0</v>
      </c>
      <c r="D258" s="71">
        <v>94755</v>
      </c>
      <c r="E258" s="71">
        <v>94755</v>
      </c>
      <c r="F258" s="87">
        <v>0</v>
      </c>
    </row>
    <row r="259" spans="1:6" x14ac:dyDescent="0.25">
      <c r="A259" s="74">
        <v>12020705</v>
      </c>
      <c r="B259" s="79" t="s">
        <v>609</v>
      </c>
      <c r="C259" s="71">
        <v>0</v>
      </c>
      <c r="D259" s="71">
        <v>174375</v>
      </c>
      <c r="E259" s="71">
        <v>174375</v>
      </c>
      <c r="F259" s="87">
        <v>0</v>
      </c>
    </row>
    <row r="260" spans="1:6" x14ac:dyDescent="0.25">
      <c r="A260" s="74">
        <v>12021511</v>
      </c>
      <c r="B260" s="79" t="s">
        <v>610</v>
      </c>
      <c r="C260" s="71">
        <v>0</v>
      </c>
      <c r="D260" s="71">
        <v>15000</v>
      </c>
      <c r="E260" s="71">
        <v>15000</v>
      </c>
      <c r="F260" s="87">
        <v>0</v>
      </c>
    </row>
    <row r="261" spans="1:6" x14ac:dyDescent="0.25">
      <c r="A261" s="74">
        <v>12021502</v>
      </c>
      <c r="B261" s="79" t="s">
        <v>611</v>
      </c>
      <c r="C261" s="71">
        <v>0</v>
      </c>
      <c r="D261" s="71">
        <v>400000</v>
      </c>
      <c r="E261" s="71">
        <v>400000</v>
      </c>
      <c r="F261" s="87">
        <v>0</v>
      </c>
    </row>
    <row r="262" spans="1:6" ht="16.5" thickBot="1" x14ac:dyDescent="0.3">
      <c r="A262" s="75">
        <v>12020649</v>
      </c>
      <c r="B262" s="88" t="s">
        <v>612</v>
      </c>
      <c r="C262" s="72">
        <v>0</v>
      </c>
      <c r="D262" s="72">
        <v>50000</v>
      </c>
      <c r="E262" s="72">
        <v>50000</v>
      </c>
      <c r="F262" s="89">
        <v>0</v>
      </c>
    </row>
    <row r="263" spans="1:6" ht="16.5" thickBot="1" x14ac:dyDescent="0.3">
      <c r="A263" s="519"/>
      <c r="B263" s="520"/>
      <c r="C263" s="520"/>
      <c r="D263" s="520"/>
      <c r="E263" s="520"/>
      <c r="F263" s="521"/>
    </row>
    <row r="264" spans="1:6" ht="16.5" customHeight="1" thickBot="1" x14ac:dyDescent="0.3">
      <c r="A264" s="514"/>
      <c r="B264" s="515"/>
      <c r="C264" s="90">
        <v>6205293206.5600004</v>
      </c>
      <c r="D264" s="91">
        <v>9392008427</v>
      </c>
      <c r="E264" s="91">
        <v>3186715220.4399996</v>
      </c>
      <c r="F264" s="92">
        <v>4520456753.6999989</v>
      </c>
    </row>
    <row r="265" spans="1:6" ht="16.5" thickBot="1" x14ac:dyDescent="0.3">
      <c r="A265" s="516"/>
      <c r="B265" s="517"/>
      <c r="C265" s="517"/>
      <c r="D265" s="517"/>
      <c r="E265" s="517"/>
      <c r="F265" s="518"/>
    </row>
    <row r="266" spans="1:6" ht="16.5" thickBot="1" x14ac:dyDescent="0.3">
      <c r="A266" s="511"/>
      <c r="B266" s="512"/>
      <c r="C266" s="512"/>
      <c r="D266" s="512"/>
      <c r="E266" s="512"/>
      <c r="F266" s="513"/>
    </row>
    <row r="267" spans="1:6" ht="42" customHeight="1" thickBot="1" x14ac:dyDescent="0.3">
      <c r="A267" s="504" t="s">
        <v>718</v>
      </c>
      <c r="B267" s="505"/>
      <c r="C267" s="505"/>
      <c r="D267" s="505"/>
      <c r="E267" s="505"/>
      <c r="F267" s="506"/>
    </row>
  </sheetData>
  <mergeCells count="49">
    <mergeCell ref="A108:F108"/>
    <mergeCell ref="A160:F160"/>
    <mergeCell ref="A55:F55"/>
    <mergeCell ref="A228:F228"/>
    <mergeCell ref="A229:F229"/>
    <mergeCell ref="A111:F111"/>
    <mergeCell ref="A112:F112"/>
    <mergeCell ref="A113:F113"/>
    <mergeCell ref="A114:A115"/>
    <mergeCell ref="B114:B115"/>
    <mergeCell ref="C114:E11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F1"/>
    <mergeCell ref="A2:F2"/>
    <mergeCell ref="A3:F3"/>
    <mergeCell ref="C6:E6"/>
    <mergeCell ref="A5:F5"/>
    <mergeCell ref="A4:F4"/>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6"/>
  <sheetViews>
    <sheetView zoomScaleNormal="100" zoomScaleSheetLayoutView="91" workbookViewId="0">
      <selection activeCell="D16" sqref="D16"/>
    </sheetView>
  </sheetViews>
  <sheetFormatPr defaultRowHeight="12.75" x14ac:dyDescent="0.25"/>
  <cols>
    <col min="1" max="1" width="4.28515625" style="151" bestFit="1" customWidth="1"/>
    <col min="2" max="2" width="11.28515625" style="151" bestFit="1" customWidth="1"/>
    <col min="3" max="3" width="7" style="157" bestFit="1" customWidth="1"/>
    <col min="4" max="4" width="7.7109375" style="151" bestFit="1" customWidth="1"/>
    <col min="5" max="5" width="9.28515625" style="151" bestFit="1" customWidth="1"/>
    <col min="6" max="6" width="28" style="151" bestFit="1" customWidth="1"/>
    <col min="7" max="16384" width="9.140625" style="151"/>
  </cols>
  <sheetData>
    <row r="1" spans="1:6" ht="13.5" x14ac:dyDescent="0.25">
      <c r="A1" s="495" t="str">
        <f>Note12a!A1</f>
        <v>Yagba West  Local Government of Kogi State</v>
      </c>
      <c r="B1" s="495"/>
      <c r="C1" s="495"/>
      <c r="D1" s="495"/>
      <c r="E1" s="495"/>
      <c r="F1" s="495"/>
    </row>
    <row r="2" spans="1:6" ht="13.5" x14ac:dyDescent="0.25">
      <c r="A2" s="495" t="str">
        <f>Note12a!A2</f>
        <v>Financial Statements for the Year Ended 31 December 2021</v>
      </c>
      <c r="B2" s="495"/>
      <c r="C2" s="495"/>
      <c r="D2" s="495"/>
      <c r="E2" s="495"/>
      <c r="F2" s="495"/>
    </row>
    <row r="3" spans="1:6" ht="13.5" x14ac:dyDescent="0.25">
      <c r="A3" s="495" t="s">
        <v>724</v>
      </c>
      <c r="B3" s="495"/>
      <c r="C3" s="495"/>
      <c r="D3" s="495"/>
      <c r="E3" s="495"/>
      <c r="F3" s="495"/>
    </row>
    <row r="4" spans="1:6" ht="13.5" x14ac:dyDescent="0.25">
      <c r="A4" s="495"/>
      <c r="B4" s="495"/>
      <c r="C4" s="495"/>
      <c r="D4" s="495"/>
      <c r="E4" s="495"/>
      <c r="F4" s="495"/>
    </row>
    <row r="5" spans="1:6" ht="13.5" x14ac:dyDescent="0.25">
      <c r="A5" s="532" t="s">
        <v>794</v>
      </c>
      <c r="B5" s="532"/>
      <c r="C5" s="532"/>
      <c r="D5" s="532"/>
      <c r="E5" s="532"/>
      <c r="F5" s="532"/>
    </row>
    <row r="6" spans="1:6" ht="13.5" x14ac:dyDescent="0.25">
      <c r="A6" s="495" t="s">
        <v>715</v>
      </c>
      <c r="B6" s="531" t="s">
        <v>688</v>
      </c>
      <c r="C6" s="495" t="str">
        <f>'3'!C6</f>
        <v>Year Ended 31 December 2021</v>
      </c>
      <c r="D6" s="495"/>
      <c r="E6" s="495"/>
      <c r="F6" s="159" t="str">
        <f>'3'!F6</f>
        <v>Year Ended 31 December 2020</v>
      </c>
    </row>
    <row r="7" spans="1:6" s="159" customFormat="1" ht="13.5" x14ac:dyDescent="0.25">
      <c r="A7" s="495"/>
      <c r="B7" s="531"/>
      <c r="C7" s="155" t="s">
        <v>773</v>
      </c>
      <c r="D7" s="155" t="s">
        <v>774</v>
      </c>
      <c r="E7" s="155" t="s">
        <v>775</v>
      </c>
      <c r="F7" s="155" t="s">
        <v>773</v>
      </c>
    </row>
    <row r="8" spans="1:6" x14ac:dyDescent="0.25">
      <c r="A8" s="158">
        <v>1</v>
      </c>
      <c r="B8" s="148"/>
      <c r="C8" s="150">
        <v>0</v>
      </c>
      <c r="D8" s="149"/>
      <c r="E8" s="149">
        <f>C8-D8</f>
        <v>0</v>
      </c>
      <c r="F8" s="149">
        <v>0</v>
      </c>
    </row>
    <row r="9" spans="1:6" x14ac:dyDescent="0.25">
      <c r="A9" s="158">
        <f>A8+1</f>
        <v>2</v>
      </c>
      <c r="B9" s="148"/>
      <c r="C9" s="165">
        <v>0</v>
      </c>
      <c r="D9" s="149"/>
      <c r="E9" s="149">
        <f>C9-D9</f>
        <v>0</v>
      </c>
      <c r="F9" s="149">
        <v>0</v>
      </c>
    </row>
    <row r="10" spans="1:6" x14ac:dyDescent="0.25">
      <c r="A10" s="158">
        <f t="shared" ref="A10" si="0">A9+1</f>
        <v>3</v>
      </c>
      <c r="B10" s="148"/>
      <c r="C10" s="150">
        <v>0</v>
      </c>
      <c r="D10" s="149"/>
      <c r="E10" s="149">
        <f t="shared" ref="E10" si="1">C10-D10</f>
        <v>0</v>
      </c>
      <c r="F10" s="149">
        <v>0</v>
      </c>
    </row>
    <row r="11" spans="1:6" x14ac:dyDescent="0.25">
      <c r="A11" s="533"/>
      <c r="B11" s="533"/>
      <c r="C11" s="533"/>
      <c r="D11" s="533"/>
      <c r="E11" s="533"/>
      <c r="F11" s="533"/>
    </row>
    <row r="12" spans="1:6" ht="13.5" x14ac:dyDescent="0.25">
      <c r="A12" s="531" t="s">
        <v>597</v>
      </c>
      <c r="B12" s="531"/>
      <c r="C12" s="161">
        <f>SUM(C8:C11)</f>
        <v>0</v>
      </c>
      <c r="D12" s="164">
        <f>SUM(D8:D11)</f>
        <v>0</v>
      </c>
      <c r="E12" s="164">
        <f>SUM(E8:E11)</f>
        <v>0</v>
      </c>
      <c r="F12" s="164">
        <f>SUM(F8:F11)</f>
        <v>0</v>
      </c>
    </row>
    <row r="13" spans="1:6" ht="13.5" x14ac:dyDescent="0.25">
      <c r="A13" s="495"/>
      <c r="B13" s="495"/>
      <c r="C13" s="495"/>
      <c r="D13" s="495"/>
      <c r="E13" s="495"/>
      <c r="F13" s="495"/>
    </row>
    <row r="14" spans="1:6" x14ac:dyDescent="0.25">
      <c r="A14" s="533"/>
      <c r="B14" s="533"/>
      <c r="C14" s="533"/>
      <c r="D14" s="533"/>
      <c r="E14" s="533"/>
      <c r="F14" s="533"/>
    </row>
    <row r="15" spans="1:6" ht="18.75" customHeight="1" x14ac:dyDescent="0.25">
      <c r="A15" s="531" t="s">
        <v>1078</v>
      </c>
      <c r="B15" s="531"/>
      <c r="C15" s="531"/>
      <c r="D15" s="531"/>
      <c r="E15" s="531"/>
      <c r="F15" s="531"/>
    </row>
    <row r="16" spans="1:6" x14ac:dyDescent="0.25">
      <c r="A16" s="151" t="s">
        <v>999</v>
      </c>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BC2C-BE54-4949-BD04-9D8291DE6AB2}">
  <dimension ref="A1"/>
  <sheetViews>
    <sheetView showGridLines="0" tabSelected="1" workbookViewId="0">
      <selection activeCell="M11" sqref="M11"/>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D16" sqref="D16"/>
    </sheetView>
  </sheetViews>
  <sheetFormatPr defaultRowHeight="12.75" x14ac:dyDescent="0.25"/>
  <cols>
    <col min="1" max="1" width="4.28515625" style="151" bestFit="1" customWidth="1"/>
    <col min="2" max="2" width="10.85546875" style="151" bestFit="1" customWidth="1"/>
    <col min="3" max="3" width="7" style="151" bestFit="1" customWidth="1"/>
    <col min="4" max="4" width="7.7109375" style="151" bestFit="1" customWidth="1"/>
    <col min="5" max="5" width="9.28515625" style="151" bestFit="1" customWidth="1"/>
    <col min="6" max="6" width="28" style="151" bestFit="1" customWidth="1"/>
    <col min="7" max="16384" width="9.140625" style="151"/>
  </cols>
  <sheetData>
    <row r="1" spans="1:6" ht="15.75" customHeight="1" x14ac:dyDescent="0.25">
      <c r="A1" s="495" t="str">
        <f>Note13!A1</f>
        <v>Yagba West  Local Government of Kogi State</v>
      </c>
      <c r="B1" s="495"/>
      <c r="C1" s="495"/>
      <c r="D1" s="495"/>
      <c r="E1" s="495"/>
      <c r="F1" s="495"/>
    </row>
    <row r="2" spans="1:6" ht="15.75" customHeight="1" x14ac:dyDescent="0.25">
      <c r="A2" s="495" t="str">
        <f>Note13!A2</f>
        <v>Financial Statements for the Year Ended 31 December 2021</v>
      </c>
      <c r="B2" s="495"/>
      <c r="C2" s="495"/>
      <c r="D2" s="495"/>
      <c r="E2" s="495"/>
      <c r="F2" s="495"/>
    </row>
    <row r="3" spans="1:6" ht="15.75" customHeight="1" x14ac:dyDescent="0.25">
      <c r="A3" s="495" t="s">
        <v>724</v>
      </c>
      <c r="B3" s="495"/>
      <c r="C3" s="495"/>
      <c r="D3" s="495"/>
      <c r="E3" s="495"/>
      <c r="F3" s="495"/>
    </row>
    <row r="4" spans="1:6" ht="18.75" customHeight="1" x14ac:dyDescent="0.25">
      <c r="A4" s="533"/>
      <c r="B4" s="533"/>
      <c r="C4" s="533"/>
      <c r="D4" s="533"/>
      <c r="E4" s="533"/>
      <c r="F4" s="533"/>
    </row>
    <row r="5" spans="1:6" ht="15.75" customHeight="1" x14ac:dyDescent="0.25">
      <c r="A5" s="532" t="s">
        <v>795</v>
      </c>
      <c r="B5" s="532"/>
      <c r="C5" s="532"/>
      <c r="D5" s="532"/>
      <c r="E5" s="532"/>
      <c r="F5" s="532"/>
    </row>
    <row r="6" spans="1:6" ht="13.5" x14ac:dyDescent="0.25">
      <c r="A6" s="495" t="s">
        <v>715</v>
      </c>
      <c r="B6" s="532" t="s">
        <v>761</v>
      </c>
      <c r="C6" s="495" t="str">
        <f>Note13!C6</f>
        <v>Year Ended 31 December 2021</v>
      </c>
      <c r="D6" s="495"/>
      <c r="E6" s="495"/>
      <c r="F6" s="159" t="str">
        <f>Note13!F6</f>
        <v>Year Ended 31 December 2020</v>
      </c>
    </row>
    <row r="7" spans="1:6" ht="13.5" x14ac:dyDescent="0.25">
      <c r="A7" s="495"/>
      <c r="B7" s="532"/>
      <c r="C7" s="155" t="s">
        <v>773</v>
      </c>
      <c r="D7" s="155" t="s">
        <v>774</v>
      </c>
      <c r="E7" s="155" t="s">
        <v>775</v>
      </c>
      <c r="F7" s="155" t="s">
        <v>773</v>
      </c>
    </row>
    <row r="8" spans="1:6" x14ac:dyDescent="0.25">
      <c r="A8" s="158">
        <v>1</v>
      </c>
      <c r="B8" s="151" t="s">
        <v>762</v>
      </c>
      <c r="C8" s="156">
        <v>0</v>
      </c>
      <c r="D8" s="156">
        <v>0</v>
      </c>
      <c r="E8" s="156">
        <v>0</v>
      </c>
      <c r="F8" s="162"/>
    </row>
    <row r="9" spans="1:6" x14ac:dyDescent="0.25">
      <c r="A9" s="533"/>
      <c r="B9" s="533"/>
      <c r="C9" s="533"/>
      <c r="D9" s="533"/>
      <c r="E9" s="533"/>
      <c r="F9" s="533"/>
    </row>
    <row r="10" spans="1:6" ht="13.5" x14ac:dyDescent="0.25">
      <c r="A10" s="532" t="s">
        <v>760</v>
      </c>
      <c r="B10" s="532"/>
      <c r="C10" s="164">
        <f>C8</f>
        <v>0</v>
      </c>
      <c r="D10" s="164">
        <f>D8</f>
        <v>0</v>
      </c>
      <c r="E10" s="164">
        <f>E8</f>
        <v>0</v>
      </c>
      <c r="F10" s="160">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1"/>
  <sheetViews>
    <sheetView topLeftCell="A4" zoomScaleNormal="100" zoomScaleSheetLayoutView="100" workbookViewId="0">
      <selection activeCell="C19" sqref="C19:H19"/>
    </sheetView>
  </sheetViews>
  <sheetFormatPr defaultRowHeight="10.5" x14ac:dyDescent="0.25"/>
  <cols>
    <col min="1" max="1" width="6.140625" style="353" bestFit="1" customWidth="1"/>
    <col min="2" max="2" width="27.140625" style="353" customWidth="1"/>
    <col min="3" max="3" width="16" style="399" bestFit="1" customWidth="1"/>
    <col min="4" max="4" width="18" style="399" bestFit="1" customWidth="1"/>
    <col min="5" max="5" width="17.28515625" style="399" bestFit="1" customWidth="1"/>
    <col min="6" max="6" width="18" style="399" bestFit="1" customWidth="1"/>
    <col min="7" max="7" width="16.5703125" style="399" bestFit="1" customWidth="1"/>
    <col min="8" max="8" width="18.7109375" style="399" customWidth="1"/>
    <col min="9" max="9" width="24.42578125" style="353" customWidth="1"/>
    <col min="10" max="16384" width="9.140625" style="353"/>
  </cols>
  <sheetData>
    <row r="1" spans="1:8" ht="12" x14ac:dyDescent="0.25">
      <c r="A1" s="487" t="str">
        <f>Note14!A1</f>
        <v>Yagba West  Local Government of Kogi State</v>
      </c>
      <c r="B1" s="487"/>
      <c r="C1" s="487"/>
      <c r="D1" s="487"/>
      <c r="E1" s="487"/>
      <c r="F1" s="487"/>
      <c r="G1" s="487"/>
      <c r="H1" s="487"/>
    </row>
    <row r="2" spans="1:8" ht="12" x14ac:dyDescent="0.25">
      <c r="A2" s="487" t="str">
        <f>Note14!A2</f>
        <v>Financial Statements for the Year Ended 31 December 2021</v>
      </c>
      <c r="B2" s="487"/>
      <c r="C2" s="487"/>
      <c r="D2" s="487"/>
      <c r="E2" s="487"/>
      <c r="F2" s="487"/>
      <c r="G2" s="487"/>
      <c r="H2" s="487"/>
    </row>
    <row r="3" spans="1:8" ht="12" x14ac:dyDescent="0.25">
      <c r="A3" s="487" t="s">
        <v>724</v>
      </c>
      <c r="B3" s="487"/>
      <c r="C3" s="487"/>
      <c r="D3" s="487"/>
      <c r="E3" s="487"/>
      <c r="F3" s="487"/>
      <c r="G3" s="487"/>
      <c r="H3" s="487"/>
    </row>
    <row r="4" spans="1:8" ht="12" x14ac:dyDescent="0.25">
      <c r="A4" s="487"/>
      <c r="B4" s="487"/>
      <c r="C4" s="487"/>
      <c r="D4" s="487"/>
      <c r="E4" s="487"/>
      <c r="F4" s="487"/>
      <c r="G4" s="487"/>
      <c r="H4" s="487"/>
    </row>
    <row r="5" spans="1:8" ht="12" x14ac:dyDescent="0.25">
      <c r="A5" s="486" t="s">
        <v>1206</v>
      </c>
      <c r="B5" s="486"/>
      <c r="C5" s="486"/>
      <c r="D5" s="486"/>
      <c r="E5" s="486"/>
      <c r="F5" s="486"/>
      <c r="G5" s="486"/>
      <c r="H5" s="486"/>
    </row>
    <row r="6" spans="1:8" ht="24" x14ac:dyDescent="0.25">
      <c r="A6" s="487" t="s">
        <v>715</v>
      </c>
      <c r="B6" s="486" t="s">
        <v>688</v>
      </c>
      <c r="C6" s="534" t="str">
        <f>Note14!C6</f>
        <v>Year Ended 31 December 2021</v>
      </c>
      <c r="D6" s="534"/>
      <c r="E6" s="534"/>
      <c r="F6" s="534"/>
      <c r="G6" s="534"/>
      <c r="H6" s="397" t="str">
        <f>Note14!F6</f>
        <v>Year Ended 31 December 2020</v>
      </c>
    </row>
    <row r="7" spans="1:8" ht="20.100000000000001" customHeight="1" x14ac:dyDescent="0.25">
      <c r="A7" s="487"/>
      <c r="B7" s="486"/>
      <c r="C7" s="397" t="s">
        <v>773</v>
      </c>
      <c r="D7" s="397"/>
      <c r="E7" s="397"/>
      <c r="F7" s="397" t="s">
        <v>774</v>
      </c>
      <c r="G7" s="397" t="s">
        <v>775</v>
      </c>
      <c r="H7" s="397" t="s">
        <v>773</v>
      </c>
    </row>
    <row r="8" spans="1:8" ht="15.75" customHeight="1" x14ac:dyDescent="0.25">
      <c r="A8" s="486" t="s">
        <v>593</v>
      </c>
      <c r="B8" s="486"/>
      <c r="C8" s="400" t="s">
        <v>1068</v>
      </c>
      <c r="D8" s="400" t="s">
        <v>1069</v>
      </c>
      <c r="E8" s="400" t="s">
        <v>1070</v>
      </c>
      <c r="F8" s="400"/>
      <c r="G8" s="400"/>
      <c r="H8" s="400"/>
    </row>
    <row r="9" spans="1:8" ht="20.100000000000001" customHeight="1" x14ac:dyDescent="0.15">
      <c r="A9" s="394">
        <v>1</v>
      </c>
      <c r="B9" s="448" t="s">
        <v>1115</v>
      </c>
      <c r="C9" s="401">
        <v>712388855.02857149</v>
      </c>
      <c r="D9" s="401">
        <v>276718916.79000002</v>
      </c>
      <c r="E9" s="401">
        <v>435669938.23857147</v>
      </c>
      <c r="F9" s="401">
        <v>317030740</v>
      </c>
      <c r="G9" s="401">
        <v>40311823.209999979</v>
      </c>
      <c r="H9" s="449">
        <v>282485142</v>
      </c>
    </row>
    <row r="10" spans="1:8" ht="20.100000000000001" customHeight="1" x14ac:dyDescent="0.15">
      <c r="A10" s="394"/>
      <c r="B10" s="450"/>
      <c r="C10" s="414"/>
      <c r="D10" s="414"/>
      <c r="E10" s="414"/>
      <c r="F10" s="414"/>
      <c r="G10" s="414"/>
      <c r="H10" s="414"/>
    </row>
    <row r="11" spans="1:8" ht="20.100000000000001" customHeight="1" x14ac:dyDescent="0.25">
      <c r="A11" s="488"/>
      <c r="B11" s="488"/>
      <c r="C11" s="488"/>
      <c r="D11" s="488"/>
      <c r="E11" s="488"/>
      <c r="F11" s="488"/>
      <c r="G11" s="488"/>
      <c r="H11" s="488"/>
    </row>
    <row r="12" spans="1:8" ht="12" x14ac:dyDescent="0.25">
      <c r="A12" s="535" t="s">
        <v>594</v>
      </c>
      <c r="B12" s="535"/>
      <c r="C12" s="400">
        <f t="shared" ref="C12:H12" si="0">SUM(C9:C10)</f>
        <v>712388855.02857149</v>
      </c>
      <c r="D12" s="400">
        <f t="shared" si="0"/>
        <v>276718916.79000002</v>
      </c>
      <c r="E12" s="400">
        <f t="shared" si="0"/>
        <v>435669938.23857147</v>
      </c>
      <c r="F12" s="400">
        <f t="shared" si="0"/>
        <v>317030740</v>
      </c>
      <c r="G12" s="400">
        <f t="shared" si="0"/>
        <v>40311823.209999979</v>
      </c>
      <c r="H12" s="400">
        <f t="shared" si="0"/>
        <v>282485142</v>
      </c>
    </row>
    <row r="13" spans="1:8" x14ac:dyDescent="0.25">
      <c r="A13" s="536"/>
      <c r="B13" s="536"/>
      <c r="C13" s="536"/>
      <c r="D13" s="536"/>
      <c r="E13" s="536"/>
      <c r="F13" s="536"/>
      <c r="G13" s="536"/>
      <c r="H13" s="536"/>
    </row>
    <row r="14" spans="1:8" ht="20.100000000000001" customHeight="1" x14ac:dyDescent="0.25">
      <c r="A14" s="537" t="s">
        <v>595</v>
      </c>
      <c r="B14" s="538"/>
      <c r="C14" s="538"/>
      <c r="D14" s="538"/>
      <c r="E14" s="538"/>
      <c r="F14" s="538"/>
      <c r="G14" s="538"/>
      <c r="H14" s="539"/>
    </row>
    <row r="15" spans="1:8" ht="20.100000000000001" customHeight="1" x14ac:dyDescent="0.15">
      <c r="A15" s="451">
        <v>1</v>
      </c>
      <c r="B15" s="452" t="s">
        <v>1201</v>
      </c>
      <c r="C15" s="401"/>
      <c r="D15" s="401"/>
      <c r="E15" s="401">
        <v>0</v>
      </c>
      <c r="F15" s="453">
        <v>0</v>
      </c>
      <c r="G15" s="401">
        <v>0</v>
      </c>
      <c r="H15" s="401">
        <v>970970</v>
      </c>
    </row>
    <row r="16" spans="1:8" ht="23.25" customHeight="1" x14ac:dyDescent="0.15">
      <c r="A16" s="394">
        <v>2</v>
      </c>
      <c r="B16" s="452" t="s">
        <v>1200</v>
      </c>
      <c r="C16" s="413"/>
      <c r="D16" s="454">
        <v>0</v>
      </c>
      <c r="E16" s="401"/>
      <c r="F16" s="453">
        <v>0</v>
      </c>
      <c r="G16" s="401">
        <v>0</v>
      </c>
      <c r="H16" s="401">
        <v>0</v>
      </c>
    </row>
    <row r="17" spans="1:8" s="357" customFormat="1" ht="12" x14ac:dyDescent="0.25">
      <c r="A17" s="535" t="s">
        <v>596</v>
      </c>
      <c r="B17" s="535"/>
      <c r="C17" s="400">
        <f>SUM(C15:C16)</f>
        <v>0</v>
      </c>
      <c r="D17" s="400">
        <f t="shared" ref="D17:H17" si="1">SUM(D15:D16)</f>
        <v>0</v>
      </c>
      <c r="E17" s="400">
        <f t="shared" si="1"/>
        <v>0</v>
      </c>
      <c r="F17" s="400">
        <f t="shared" si="1"/>
        <v>0</v>
      </c>
      <c r="G17" s="400">
        <f t="shared" si="1"/>
        <v>0</v>
      </c>
      <c r="H17" s="400">
        <f t="shared" si="1"/>
        <v>970970</v>
      </c>
    </row>
    <row r="18" spans="1:8" s="357" customFormat="1" ht="12" x14ac:dyDescent="0.25">
      <c r="A18" s="497"/>
      <c r="B18" s="497"/>
      <c r="C18" s="497"/>
      <c r="D18" s="497"/>
      <c r="E18" s="497"/>
      <c r="F18" s="497"/>
      <c r="G18" s="497"/>
      <c r="H18" s="497"/>
    </row>
    <row r="19" spans="1:8" s="357" customFormat="1" ht="12" x14ac:dyDescent="0.25">
      <c r="A19" s="535" t="s">
        <v>668</v>
      </c>
      <c r="B19" s="535"/>
      <c r="C19" s="400">
        <f t="shared" ref="C19:H19" si="2">C17+C12</f>
        <v>712388855.02857149</v>
      </c>
      <c r="D19" s="400">
        <f t="shared" si="2"/>
        <v>276718916.79000002</v>
      </c>
      <c r="E19" s="400">
        <f t="shared" si="2"/>
        <v>435669938.23857147</v>
      </c>
      <c r="F19" s="400">
        <f t="shared" si="2"/>
        <v>317030740</v>
      </c>
      <c r="G19" s="400">
        <f t="shared" si="2"/>
        <v>40311823.209999979</v>
      </c>
      <c r="H19" s="400">
        <f t="shared" si="2"/>
        <v>283456112</v>
      </c>
    </row>
    <row r="20" spans="1:8" s="357" customFormat="1" x14ac:dyDescent="0.25">
      <c r="A20" s="536"/>
      <c r="B20" s="536"/>
      <c r="C20" s="536"/>
      <c r="D20" s="536"/>
      <c r="E20" s="536"/>
      <c r="F20" s="536"/>
      <c r="G20" s="536"/>
      <c r="H20" s="536"/>
    </row>
    <row r="21" spans="1:8" x14ac:dyDescent="0.25">
      <c r="A21" s="488"/>
      <c r="B21" s="488"/>
      <c r="C21" s="488"/>
      <c r="D21" s="488"/>
      <c r="E21" s="488"/>
      <c r="F21" s="488"/>
      <c r="G21" s="488"/>
      <c r="H21" s="488"/>
    </row>
  </sheetData>
  <mergeCells count="18">
    <mergeCell ref="A19:B19"/>
    <mergeCell ref="A20:H20"/>
    <mergeCell ref="A21:H21"/>
    <mergeCell ref="A13:H13"/>
    <mergeCell ref="A12:B12"/>
    <mergeCell ref="A17:B17"/>
    <mergeCell ref="A14:H14"/>
    <mergeCell ref="A18:H18"/>
    <mergeCell ref="A6:A7"/>
    <mergeCell ref="B6:B7"/>
    <mergeCell ref="C6:G6"/>
    <mergeCell ref="A8:B8"/>
    <mergeCell ref="A11:H11"/>
    <mergeCell ref="A1:H1"/>
    <mergeCell ref="A2:H2"/>
    <mergeCell ref="A3:H3"/>
    <mergeCell ref="A4:H4"/>
    <mergeCell ref="A5:H5"/>
  </mergeCells>
  <pageMargins left="0.2" right="0.2" top="0.75" bottom="0.75" header="0.3" footer="0.3"/>
  <pageSetup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4"/>
  <sheetViews>
    <sheetView zoomScaleNormal="100" zoomScaleSheetLayoutView="118" workbookViewId="0">
      <selection activeCell="C12" sqref="C12:H12"/>
    </sheetView>
  </sheetViews>
  <sheetFormatPr defaultRowHeight="12.75" x14ac:dyDescent="0.25"/>
  <cols>
    <col min="1" max="1" width="6.85546875" style="172" customWidth="1"/>
    <col min="2" max="2" width="13.42578125" style="172" customWidth="1"/>
    <col min="3" max="3" width="18.7109375" style="185" customWidth="1"/>
    <col min="4" max="4" width="15.85546875" style="185" bestFit="1" customWidth="1"/>
    <col min="5" max="5" width="16.5703125" style="185" bestFit="1" customWidth="1"/>
    <col min="6" max="6" width="17" style="185" bestFit="1" customWidth="1"/>
    <col min="7" max="7" width="14.42578125" style="185" customWidth="1"/>
    <col min="8" max="8" width="19.28515625" style="185" customWidth="1"/>
    <col min="9" max="9" width="10.28515625" style="172" customWidth="1"/>
    <col min="10" max="16384" width="9.140625" style="172"/>
  </cols>
  <sheetData>
    <row r="1" spans="1:8" ht="13.5" customHeight="1" x14ac:dyDescent="0.25">
      <c r="A1" s="542" t="str">
        <f>'5'!A1</f>
        <v>Yagba West  Local Government of Kogi State</v>
      </c>
      <c r="B1" s="543"/>
      <c r="C1" s="543"/>
      <c r="D1" s="543"/>
      <c r="E1" s="543"/>
      <c r="F1" s="543"/>
      <c r="G1" s="543"/>
      <c r="H1" s="544"/>
    </row>
    <row r="2" spans="1:8" ht="13.5" customHeight="1" x14ac:dyDescent="0.25">
      <c r="A2" s="542" t="str">
        <f>'5'!A2</f>
        <v>Financial Statements for the Year Ended 31 December 2021</v>
      </c>
      <c r="B2" s="543"/>
      <c r="C2" s="543"/>
      <c r="D2" s="543"/>
      <c r="E2" s="543"/>
      <c r="F2" s="543"/>
      <c r="G2" s="543"/>
      <c r="H2" s="544"/>
    </row>
    <row r="3" spans="1:8" ht="13.5" customHeight="1" x14ac:dyDescent="0.25">
      <c r="A3" s="542" t="s">
        <v>724</v>
      </c>
      <c r="B3" s="543"/>
      <c r="C3" s="543"/>
      <c r="D3" s="543"/>
      <c r="E3" s="543"/>
      <c r="F3" s="543"/>
      <c r="G3" s="543"/>
      <c r="H3" s="544"/>
    </row>
    <row r="4" spans="1:8" ht="13.5" x14ac:dyDescent="0.25">
      <c r="A4" s="542"/>
      <c r="B4" s="543"/>
      <c r="C4" s="543"/>
      <c r="D4" s="543"/>
      <c r="E4" s="543"/>
      <c r="F4" s="543"/>
      <c r="G4" s="543"/>
      <c r="H4" s="544"/>
    </row>
    <row r="5" spans="1:8" ht="13.5" customHeight="1" x14ac:dyDescent="0.25">
      <c r="A5" s="545" t="s">
        <v>1207</v>
      </c>
      <c r="B5" s="546"/>
      <c r="C5" s="546"/>
      <c r="D5" s="546"/>
      <c r="E5" s="546"/>
      <c r="F5" s="546"/>
      <c r="G5" s="546"/>
      <c r="H5" s="547"/>
    </row>
    <row r="6" spans="1:8" ht="33" customHeight="1" x14ac:dyDescent="0.25">
      <c r="A6" s="461" t="s">
        <v>715</v>
      </c>
      <c r="B6" s="457" t="s">
        <v>688</v>
      </c>
      <c r="C6" s="462" t="str">
        <f>'5'!C6</f>
        <v>Year Ended 31 December 2021</v>
      </c>
      <c r="D6" s="462"/>
      <c r="E6" s="462"/>
      <c r="F6" s="462"/>
      <c r="H6" s="420" t="s">
        <v>1203</v>
      </c>
    </row>
    <row r="7" spans="1:8" ht="13.5" x14ac:dyDescent="0.25">
      <c r="A7" s="461"/>
      <c r="B7" s="457"/>
      <c r="C7" s="236" t="s">
        <v>773</v>
      </c>
      <c r="D7" s="236"/>
      <c r="E7" s="236"/>
      <c r="F7" s="236" t="s">
        <v>774</v>
      </c>
      <c r="G7" s="421" t="s">
        <v>1202</v>
      </c>
      <c r="H7" s="422" t="s">
        <v>1204</v>
      </c>
    </row>
    <row r="8" spans="1:8" ht="27" x14ac:dyDescent="0.25">
      <c r="A8" s="173"/>
      <c r="B8" s="173"/>
      <c r="C8" s="411" t="s">
        <v>1071</v>
      </c>
      <c r="D8" s="411" t="s">
        <v>1069</v>
      </c>
      <c r="E8" s="411" t="s">
        <v>1070</v>
      </c>
      <c r="F8" s="423"/>
    </row>
    <row r="9" spans="1:8" x14ac:dyDescent="0.2">
      <c r="A9" s="294">
        <v>1</v>
      </c>
      <c r="B9" s="261" t="s">
        <v>1094</v>
      </c>
      <c r="C9" s="272">
        <v>700234548</v>
      </c>
      <c r="D9" s="272">
        <v>259452374.61000001</v>
      </c>
      <c r="E9" s="419">
        <v>440782174</v>
      </c>
      <c r="F9" s="272">
        <v>259544700</v>
      </c>
      <c r="G9" s="272">
        <v>92325.389999985695</v>
      </c>
      <c r="H9" s="272">
        <v>278320990</v>
      </c>
    </row>
    <row r="10" spans="1:8" ht="25.5" x14ac:dyDescent="0.25">
      <c r="A10" s="295">
        <v>2</v>
      </c>
      <c r="B10" s="284" t="s">
        <v>1205</v>
      </c>
      <c r="C10" s="207"/>
      <c r="D10" s="207"/>
      <c r="E10" s="207"/>
      <c r="F10" s="424"/>
    </row>
    <row r="11" spans="1:8" ht="15.75" customHeight="1" x14ac:dyDescent="0.25">
      <c r="A11" s="541"/>
      <c r="B11" s="541"/>
      <c r="C11" s="541"/>
      <c r="D11" s="541"/>
      <c r="E11" s="541"/>
      <c r="F11" s="541"/>
    </row>
    <row r="12" spans="1:8" ht="13.5" x14ac:dyDescent="0.25">
      <c r="A12" s="540" t="s">
        <v>592</v>
      </c>
      <c r="B12" s="540"/>
      <c r="C12" s="182">
        <f t="shared" ref="C12:H12" si="0">SUM(C9:C10)</f>
        <v>700234548</v>
      </c>
      <c r="D12" s="182">
        <f t="shared" si="0"/>
        <v>259452374.61000001</v>
      </c>
      <c r="E12" s="182">
        <f t="shared" si="0"/>
        <v>440782174</v>
      </c>
      <c r="F12" s="182">
        <f t="shared" si="0"/>
        <v>259544700</v>
      </c>
      <c r="G12" s="182">
        <f t="shared" si="0"/>
        <v>92325.389999985695</v>
      </c>
      <c r="H12" s="182">
        <f t="shared" si="0"/>
        <v>278320990</v>
      </c>
    </row>
    <row r="13" spans="1:8" ht="15.75" customHeight="1" x14ac:dyDescent="0.25">
      <c r="A13" s="461"/>
      <c r="B13" s="461"/>
      <c r="C13" s="461"/>
      <c r="D13" s="461"/>
      <c r="E13" s="461"/>
      <c r="F13" s="461"/>
    </row>
    <row r="14" spans="1:8" ht="15" customHeight="1" x14ac:dyDescent="0.25">
      <c r="A14" s="460"/>
      <c r="B14" s="460"/>
      <c r="C14" s="460"/>
      <c r="D14" s="460"/>
      <c r="E14" s="460"/>
      <c r="F14" s="460"/>
    </row>
  </sheetData>
  <mergeCells count="12">
    <mergeCell ref="A12:B12"/>
    <mergeCell ref="A11:F11"/>
    <mergeCell ref="A13:F13"/>
    <mergeCell ref="A14:F14"/>
    <mergeCell ref="A1:H1"/>
    <mergeCell ref="A2:H2"/>
    <mergeCell ref="A3:H3"/>
    <mergeCell ref="A4:H4"/>
    <mergeCell ref="A5:H5"/>
    <mergeCell ref="A6:A7"/>
    <mergeCell ref="B6:B7"/>
    <mergeCell ref="C6:F6"/>
  </mergeCells>
  <pageMargins left="0.45" right="0.45" top="0.25" bottom="0.25" header="0.3" footer="0.3"/>
  <pageSetup scale="5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M459"/>
  <sheetViews>
    <sheetView view="pageBreakPreview" topLeftCell="A55" zoomScale="124" zoomScaleNormal="100" zoomScaleSheetLayoutView="124" workbookViewId="0">
      <selection activeCell="A58" sqref="A58:F63"/>
    </sheetView>
  </sheetViews>
  <sheetFormatPr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548" t="str">
        <f>'6'!A1</f>
        <v>Yagba West  Local Government of Kogi State</v>
      </c>
      <c r="B1" s="549"/>
      <c r="C1" s="549"/>
      <c r="D1" s="549"/>
      <c r="E1" s="549"/>
      <c r="F1" s="550"/>
    </row>
    <row r="2" spans="1:6" ht="19.5" thickBot="1" x14ac:dyDescent="0.35">
      <c r="A2" s="548" t="str">
        <f>'6'!A2</f>
        <v>Financial Statements for the Year Ended 31 December 2021</v>
      </c>
      <c r="B2" s="549"/>
      <c r="C2" s="549"/>
      <c r="D2" s="549"/>
      <c r="E2" s="549"/>
      <c r="F2" s="550"/>
    </row>
    <row r="3" spans="1:6" ht="19.5" thickBot="1" x14ac:dyDescent="0.35">
      <c r="A3" s="548" t="s">
        <v>724</v>
      </c>
      <c r="B3" s="549"/>
      <c r="C3" s="549"/>
      <c r="D3" s="549"/>
      <c r="E3" s="549"/>
      <c r="F3" s="550"/>
    </row>
    <row r="4" spans="1:6" ht="19.5" thickBot="1" x14ac:dyDescent="0.35">
      <c r="A4" s="548"/>
      <c r="B4" s="549"/>
      <c r="C4" s="549"/>
      <c r="D4" s="549"/>
      <c r="E4" s="549"/>
      <c r="F4" s="550"/>
    </row>
    <row r="5" spans="1:6" ht="19.5" thickBot="1" x14ac:dyDescent="0.35">
      <c r="A5" s="554" t="s">
        <v>796</v>
      </c>
      <c r="B5" s="555"/>
      <c r="C5" s="555"/>
      <c r="D5" s="555"/>
      <c r="E5" s="555"/>
      <c r="F5" s="556"/>
    </row>
    <row r="6" spans="1:6" ht="15.75" thickBot="1" x14ac:dyDescent="0.3">
      <c r="A6" s="557" t="s">
        <v>848</v>
      </c>
      <c r="B6" s="557" t="s">
        <v>688</v>
      </c>
      <c r="C6" s="559" t="str">
        <f>'6'!C6</f>
        <v>Year Ended 31 December 2021</v>
      </c>
      <c r="D6" s="560"/>
      <c r="E6" s="561"/>
      <c r="F6" s="55" t="e">
        <f>'6'!#REF!</f>
        <v>#REF!</v>
      </c>
    </row>
    <row r="7" spans="1:6" ht="15.75" thickBot="1" x14ac:dyDescent="0.3">
      <c r="A7" s="558"/>
      <c r="B7" s="558"/>
      <c r="C7" s="66" t="s">
        <v>773</v>
      </c>
      <c r="D7" s="39" t="s">
        <v>774</v>
      </c>
      <c r="E7" s="40" t="s">
        <v>775</v>
      </c>
      <c r="F7" s="41" t="s">
        <v>773</v>
      </c>
    </row>
    <row r="8" spans="1:6" ht="18" customHeight="1" x14ac:dyDescent="0.25">
      <c r="A8" s="112">
        <v>22020512</v>
      </c>
      <c r="B8" s="56" t="s">
        <v>472</v>
      </c>
      <c r="C8" s="16">
        <v>250364886.43000001</v>
      </c>
      <c r="D8" s="33">
        <v>330852700</v>
      </c>
      <c r="E8" s="16">
        <v>80487813.569999993</v>
      </c>
      <c r="F8" s="34">
        <v>0</v>
      </c>
    </row>
    <row r="9" spans="1:6" ht="18" customHeight="1" x14ac:dyDescent="0.25">
      <c r="A9" s="113">
        <v>22020109</v>
      </c>
      <c r="B9" s="57" t="s">
        <v>362</v>
      </c>
      <c r="C9" s="18">
        <v>34277080</v>
      </c>
      <c r="D9" s="21">
        <v>35000000</v>
      </c>
      <c r="E9" s="18">
        <v>722920</v>
      </c>
      <c r="F9" s="22">
        <v>29846320</v>
      </c>
    </row>
    <row r="10" spans="1:6" ht="30" x14ac:dyDescent="0.25">
      <c r="A10" s="113">
        <v>22021210</v>
      </c>
      <c r="B10" s="57" t="s">
        <v>483</v>
      </c>
      <c r="C10" s="18">
        <v>0</v>
      </c>
      <c r="D10" s="21">
        <v>5000000</v>
      </c>
      <c r="E10" s="18">
        <v>5000000</v>
      </c>
      <c r="F10" s="22">
        <v>0</v>
      </c>
    </row>
    <row r="11" spans="1:6" ht="18" customHeight="1" x14ac:dyDescent="0.25">
      <c r="A11" s="113">
        <v>22020666</v>
      </c>
      <c r="B11" s="57" t="s">
        <v>375</v>
      </c>
      <c r="C11" s="18">
        <v>750000</v>
      </c>
      <c r="D11" s="21">
        <v>10563408</v>
      </c>
      <c r="E11" s="18">
        <v>9813408</v>
      </c>
      <c r="F11" s="22">
        <v>0</v>
      </c>
    </row>
    <row r="12" spans="1:6" ht="18" customHeight="1" x14ac:dyDescent="0.25">
      <c r="A12" s="113">
        <v>22020748</v>
      </c>
      <c r="B12" s="57" t="s">
        <v>316</v>
      </c>
      <c r="C12" s="18">
        <v>560000</v>
      </c>
      <c r="D12" s="21">
        <v>10500000</v>
      </c>
      <c r="E12" s="18">
        <v>9940000</v>
      </c>
      <c r="F12" s="22">
        <v>71042822.370000005</v>
      </c>
    </row>
    <row r="13" spans="1:6" ht="18" customHeight="1" x14ac:dyDescent="0.25">
      <c r="A13" s="113">
        <v>22021105</v>
      </c>
      <c r="B13" s="57" t="s">
        <v>579</v>
      </c>
      <c r="C13" s="18">
        <v>17500000</v>
      </c>
      <c r="D13" s="21">
        <v>20000000</v>
      </c>
      <c r="E13" s="18">
        <v>2500000</v>
      </c>
      <c r="F13" s="22">
        <v>0</v>
      </c>
    </row>
    <row r="14" spans="1:6" ht="18" customHeight="1" x14ac:dyDescent="0.25">
      <c r="A14" s="113">
        <v>22021208</v>
      </c>
      <c r="B14" s="57" t="s">
        <v>279</v>
      </c>
      <c r="C14" s="18">
        <v>145622500</v>
      </c>
      <c r="D14" s="21">
        <v>150000000</v>
      </c>
      <c r="E14" s="18">
        <v>4377500</v>
      </c>
      <c r="F14" s="22">
        <v>5185450</v>
      </c>
    </row>
    <row r="15" spans="1:6" ht="18" customHeight="1" x14ac:dyDescent="0.25">
      <c r="A15" s="113">
        <v>22020742</v>
      </c>
      <c r="B15" s="57" t="s">
        <v>562</v>
      </c>
      <c r="C15" s="18">
        <v>0</v>
      </c>
      <c r="D15" s="21">
        <v>1119000</v>
      </c>
      <c r="E15" s="18">
        <v>1119000</v>
      </c>
      <c r="F15" s="22">
        <v>0</v>
      </c>
    </row>
    <row r="16" spans="1:6" ht="18" customHeight="1" x14ac:dyDescent="0.25">
      <c r="A16" s="113">
        <v>22020208</v>
      </c>
      <c r="B16" s="57" t="s">
        <v>463</v>
      </c>
      <c r="C16" s="18">
        <v>0</v>
      </c>
      <c r="D16" s="21">
        <v>600000</v>
      </c>
      <c r="E16" s="18">
        <v>600000</v>
      </c>
      <c r="F16" s="22">
        <v>0</v>
      </c>
    </row>
    <row r="17" spans="1:6" ht="18" customHeight="1" x14ac:dyDescent="0.25">
      <c r="A17" s="113">
        <v>22020773</v>
      </c>
      <c r="B17" s="57" t="s">
        <v>394</v>
      </c>
      <c r="C17" s="18">
        <v>2200000</v>
      </c>
      <c r="D17" s="21">
        <v>4000000</v>
      </c>
      <c r="E17" s="18">
        <v>1800000</v>
      </c>
      <c r="F17" s="22">
        <v>0</v>
      </c>
    </row>
    <row r="18" spans="1:6" ht="18" customHeight="1" x14ac:dyDescent="0.25">
      <c r="A18" s="113">
        <v>22021083</v>
      </c>
      <c r="B18" s="57" t="s">
        <v>558</v>
      </c>
      <c r="C18" s="18">
        <v>0</v>
      </c>
      <c r="D18" s="21">
        <v>5000000</v>
      </c>
      <c r="E18" s="18">
        <v>5000000</v>
      </c>
      <c r="F18" s="22">
        <v>0</v>
      </c>
    </row>
    <row r="19" spans="1:6" ht="18" customHeight="1" x14ac:dyDescent="0.25">
      <c r="A19" s="113">
        <v>22020706</v>
      </c>
      <c r="B19" s="57" t="s">
        <v>475</v>
      </c>
      <c r="C19" s="18">
        <v>0</v>
      </c>
      <c r="D19" s="21">
        <v>5000000</v>
      </c>
      <c r="E19" s="18">
        <v>5000000</v>
      </c>
      <c r="F19" s="22">
        <v>0</v>
      </c>
    </row>
    <row r="20" spans="1:6" ht="18" customHeight="1" x14ac:dyDescent="0.25">
      <c r="A20" s="113">
        <v>22020217</v>
      </c>
      <c r="B20" s="57" t="s">
        <v>383</v>
      </c>
      <c r="C20" s="18">
        <v>13700</v>
      </c>
      <c r="D20" s="21">
        <v>600000</v>
      </c>
      <c r="E20" s="18">
        <v>586300</v>
      </c>
      <c r="F20" s="22">
        <v>0</v>
      </c>
    </row>
    <row r="21" spans="1:6" ht="18" customHeight="1" x14ac:dyDescent="0.25">
      <c r="A21" s="113">
        <v>22020714</v>
      </c>
      <c r="B21" s="57" t="s">
        <v>309</v>
      </c>
      <c r="C21" s="18">
        <v>5762000</v>
      </c>
      <c r="D21" s="21">
        <v>10520200</v>
      </c>
      <c r="E21" s="18">
        <v>4758200</v>
      </c>
      <c r="F21" s="22">
        <v>3702000</v>
      </c>
    </row>
    <row r="22" spans="1:6" ht="18" customHeight="1" x14ac:dyDescent="0.25">
      <c r="A22" s="113">
        <v>22021014</v>
      </c>
      <c r="B22" s="57" t="s">
        <v>225</v>
      </c>
      <c r="C22" s="18">
        <v>29500000</v>
      </c>
      <c r="D22" s="21">
        <v>30000000</v>
      </c>
      <c r="E22" s="18">
        <v>500000</v>
      </c>
      <c r="F22" s="22">
        <v>48550748.560000002</v>
      </c>
    </row>
    <row r="23" spans="1:6" ht="18" customHeight="1" x14ac:dyDescent="0.25">
      <c r="A23" s="113">
        <v>22020617</v>
      </c>
      <c r="B23" s="57" t="s">
        <v>250</v>
      </c>
      <c r="C23" s="18">
        <v>49798500</v>
      </c>
      <c r="D23" s="21">
        <v>60000000</v>
      </c>
      <c r="E23" s="18">
        <v>10201500</v>
      </c>
      <c r="F23" s="22">
        <v>67800260</v>
      </c>
    </row>
    <row r="24" spans="1:6" ht="30.75" customHeight="1" x14ac:dyDescent="0.25">
      <c r="A24" s="113">
        <v>22020728</v>
      </c>
      <c r="B24" s="57" t="s">
        <v>313</v>
      </c>
      <c r="C24" s="18">
        <v>667251975.44000006</v>
      </c>
      <c r="D24" s="21">
        <v>360000000</v>
      </c>
      <c r="E24" s="18">
        <v>-307251975.44000006</v>
      </c>
      <c r="F24" s="22">
        <v>220244423</v>
      </c>
    </row>
    <row r="25" spans="1:6" ht="18" customHeight="1" x14ac:dyDescent="0.25">
      <c r="A25" s="113">
        <v>22021028</v>
      </c>
      <c r="B25" s="57" t="s">
        <v>525</v>
      </c>
      <c r="C25" s="18">
        <v>0</v>
      </c>
      <c r="D25" s="21">
        <v>1000000</v>
      </c>
      <c r="E25" s="18">
        <v>1000000</v>
      </c>
      <c r="F25" s="22">
        <v>0</v>
      </c>
    </row>
    <row r="26" spans="1:6" ht="18" customHeight="1" x14ac:dyDescent="0.25">
      <c r="A26" s="113">
        <v>22020633</v>
      </c>
      <c r="B26" s="57" t="s">
        <v>320</v>
      </c>
      <c r="C26" s="18">
        <v>52686000</v>
      </c>
      <c r="D26" s="21">
        <v>57180000</v>
      </c>
      <c r="E26" s="18">
        <v>4494000</v>
      </c>
      <c r="F26" s="22">
        <v>2215000</v>
      </c>
    </row>
    <row r="27" spans="1:6" ht="18" customHeight="1" x14ac:dyDescent="0.25">
      <c r="A27" s="113">
        <v>22020696</v>
      </c>
      <c r="B27" s="57" t="s">
        <v>256</v>
      </c>
      <c r="C27" s="18">
        <v>6200000</v>
      </c>
      <c r="D27" s="21">
        <v>7000000</v>
      </c>
      <c r="E27" s="18">
        <v>800000</v>
      </c>
      <c r="F27" s="22">
        <v>1050000</v>
      </c>
    </row>
    <row r="28" spans="1:6" ht="18" customHeight="1" x14ac:dyDescent="0.25">
      <c r="A28" s="113">
        <v>22020665</v>
      </c>
      <c r="B28" s="57" t="s">
        <v>545</v>
      </c>
      <c r="C28" s="18">
        <v>0</v>
      </c>
      <c r="D28" s="21">
        <v>200000</v>
      </c>
      <c r="E28" s="18">
        <v>200000</v>
      </c>
      <c r="F28" s="22">
        <v>0</v>
      </c>
    </row>
    <row r="29" spans="1:6" ht="18" customHeight="1" x14ac:dyDescent="0.25">
      <c r="A29" s="113">
        <v>22021043</v>
      </c>
      <c r="B29" s="57" t="s">
        <v>431</v>
      </c>
      <c r="C29" s="18">
        <v>9700100</v>
      </c>
      <c r="D29" s="21">
        <v>10000000</v>
      </c>
      <c r="E29" s="18">
        <v>299900</v>
      </c>
      <c r="F29" s="22">
        <v>0</v>
      </c>
    </row>
    <row r="30" spans="1:6" ht="18" customHeight="1" x14ac:dyDescent="0.25">
      <c r="A30" s="113">
        <v>22020668</v>
      </c>
      <c r="B30" s="57" t="s">
        <v>307</v>
      </c>
      <c r="C30" s="18">
        <v>10000000</v>
      </c>
      <c r="D30" s="21">
        <v>10000000</v>
      </c>
      <c r="E30" s="18">
        <v>0</v>
      </c>
      <c r="F30" s="22">
        <v>4500000</v>
      </c>
    </row>
    <row r="31" spans="1:6" ht="18" customHeight="1" x14ac:dyDescent="0.25">
      <c r="A31" s="113">
        <v>22020649</v>
      </c>
      <c r="B31" s="57" t="s">
        <v>531</v>
      </c>
      <c r="C31" s="18">
        <v>0</v>
      </c>
      <c r="D31" s="21">
        <v>5000000</v>
      </c>
      <c r="E31" s="18">
        <v>5000000</v>
      </c>
      <c r="F31" s="22">
        <v>0</v>
      </c>
    </row>
    <row r="32" spans="1:6" ht="18" customHeight="1" x14ac:dyDescent="0.25">
      <c r="A32" s="113">
        <v>22021016</v>
      </c>
      <c r="B32" s="57" t="s">
        <v>787</v>
      </c>
      <c r="C32" s="18">
        <v>236620000</v>
      </c>
      <c r="D32" s="21">
        <v>240000000</v>
      </c>
      <c r="E32" s="18">
        <v>3380000</v>
      </c>
      <c r="F32" s="22"/>
    </row>
    <row r="33" spans="1:6" ht="18" customHeight="1" x14ac:dyDescent="0.25">
      <c r="A33" s="113">
        <v>22021016</v>
      </c>
      <c r="B33" s="57" t="s">
        <v>271</v>
      </c>
      <c r="C33" s="18">
        <v>60500000</v>
      </c>
      <c r="D33" s="21">
        <v>60800000</v>
      </c>
      <c r="E33" s="18">
        <v>300000</v>
      </c>
      <c r="F33" s="22">
        <v>56440000</v>
      </c>
    </row>
    <row r="34" spans="1:6" ht="18" customHeight="1" x14ac:dyDescent="0.25">
      <c r="A34" s="113">
        <v>22020731</v>
      </c>
      <c r="B34" s="57" t="s">
        <v>287</v>
      </c>
      <c r="C34" s="18">
        <v>20483149</v>
      </c>
      <c r="D34" s="21">
        <v>20490003</v>
      </c>
      <c r="E34" s="18">
        <v>6854</v>
      </c>
      <c r="F34" s="22">
        <v>12985392</v>
      </c>
    </row>
    <row r="35" spans="1:6" ht="18" customHeight="1" x14ac:dyDescent="0.25">
      <c r="A35" s="113">
        <v>22020444</v>
      </c>
      <c r="B35" s="57" t="s">
        <v>392</v>
      </c>
      <c r="C35" s="18">
        <v>20000000</v>
      </c>
      <c r="D35" s="21">
        <v>5000000</v>
      </c>
      <c r="E35" s="18">
        <v>-15000000</v>
      </c>
      <c r="F35" s="22">
        <v>0</v>
      </c>
    </row>
    <row r="36" spans="1:6" ht="18" customHeight="1" x14ac:dyDescent="0.25">
      <c r="A36" s="113">
        <v>22020314</v>
      </c>
      <c r="B36" s="57" t="s">
        <v>267</v>
      </c>
      <c r="C36" s="18">
        <v>9341666</v>
      </c>
      <c r="D36" s="21">
        <v>15500000</v>
      </c>
      <c r="E36" s="18">
        <v>6158334</v>
      </c>
      <c r="F36" s="22">
        <v>13970000</v>
      </c>
    </row>
    <row r="37" spans="1:6" ht="18" customHeight="1" x14ac:dyDescent="0.25">
      <c r="A37" s="113">
        <v>22020406</v>
      </c>
      <c r="B37" s="57" t="s">
        <v>369</v>
      </c>
      <c r="C37" s="18">
        <v>2955000</v>
      </c>
      <c r="D37" s="21">
        <v>3000000</v>
      </c>
      <c r="E37" s="18">
        <v>45000</v>
      </c>
      <c r="F37" s="22">
        <v>0</v>
      </c>
    </row>
    <row r="38" spans="1:6" ht="18" customHeight="1" x14ac:dyDescent="0.25">
      <c r="A38" s="113">
        <v>22020670</v>
      </c>
      <c r="B38" s="57" t="s">
        <v>334</v>
      </c>
      <c r="C38" s="18">
        <v>1000000</v>
      </c>
      <c r="D38" s="21">
        <v>1000000</v>
      </c>
      <c r="E38" s="18">
        <v>0</v>
      </c>
      <c r="F38" s="22">
        <v>3100000</v>
      </c>
    </row>
    <row r="39" spans="1:6" ht="18" customHeight="1" x14ac:dyDescent="0.25">
      <c r="A39" s="113">
        <v>22021070</v>
      </c>
      <c r="B39" s="57" t="s">
        <v>304</v>
      </c>
      <c r="C39" s="18">
        <v>9500000</v>
      </c>
      <c r="D39" s="21">
        <v>10000000</v>
      </c>
      <c r="E39" s="18">
        <v>500000</v>
      </c>
      <c r="F39" s="22">
        <v>14330000</v>
      </c>
    </row>
    <row r="40" spans="1:6" ht="18" customHeight="1" x14ac:dyDescent="0.25">
      <c r="A40" s="113">
        <v>22020672</v>
      </c>
      <c r="B40" s="57" t="s">
        <v>546</v>
      </c>
      <c r="C40" s="18">
        <v>1000000</v>
      </c>
      <c r="D40" s="21">
        <v>1000000</v>
      </c>
      <c r="E40" s="18">
        <v>0</v>
      </c>
      <c r="F40" s="22">
        <v>0</v>
      </c>
    </row>
    <row r="41" spans="1:6" ht="18" customHeight="1" x14ac:dyDescent="0.25">
      <c r="A41" s="113">
        <v>22020455</v>
      </c>
      <c r="B41" s="57" t="s">
        <v>377</v>
      </c>
      <c r="C41" s="18">
        <v>278000</v>
      </c>
      <c r="D41" s="21">
        <v>5250000</v>
      </c>
      <c r="E41" s="18">
        <v>4972000</v>
      </c>
      <c r="F41" s="22">
        <v>0</v>
      </c>
    </row>
    <row r="42" spans="1:6" ht="18" customHeight="1" x14ac:dyDescent="0.25">
      <c r="A42" s="113">
        <v>22020605</v>
      </c>
      <c r="B42" s="57" t="s">
        <v>220</v>
      </c>
      <c r="C42" s="18">
        <v>648859240</v>
      </c>
      <c r="D42" s="21">
        <v>650000000</v>
      </c>
      <c r="E42" s="18">
        <v>1140760</v>
      </c>
      <c r="F42" s="22">
        <v>626854880.85000002</v>
      </c>
    </row>
    <row r="43" spans="1:6" ht="18" customHeight="1" x14ac:dyDescent="0.25">
      <c r="A43" s="113">
        <v>22021033</v>
      </c>
      <c r="B43" s="57" t="s">
        <v>251</v>
      </c>
      <c r="C43" s="18">
        <v>182220300</v>
      </c>
      <c r="D43" s="21">
        <v>186132671</v>
      </c>
      <c r="E43" s="18">
        <v>3912371</v>
      </c>
      <c r="F43" s="22">
        <v>266211450</v>
      </c>
    </row>
    <row r="44" spans="1:6" ht="18" customHeight="1" x14ac:dyDescent="0.25">
      <c r="A44" s="113">
        <v>22021088</v>
      </c>
      <c r="B44" s="57" t="s">
        <v>587</v>
      </c>
      <c r="C44" s="18">
        <v>2500000</v>
      </c>
      <c r="D44" s="21">
        <v>3000000</v>
      </c>
      <c r="E44" s="18">
        <v>500000</v>
      </c>
      <c r="F44" s="22">
        <v>0</v>
      </c>
    </row>
    <row r="45" spans="1:6" ht="18" customHeight="1" x14ac:dyDescent="0.25">
      <c r="A45" s="113">
        <v>22020214</v>
      </c>
      <c r="B45" s="57" t="s">
        <v>589</v>
      </c>
      <c r="C45" s="18">
        <v>1000000</v>
      </c>
      <c r="D45" s="21">
        <v>1000000</v>
      </c>
      <c r="E45" s="18">
        <v>0</v>
      </c>
      <c r="F45" s="22">
        <v>0</v>
      </c>
    </row>
    <row r="46" spans="1:6" ht="18" customHeight="1" x14ac:dyDescent="0.25">
      <c r="A46" s="113">
        <v>22020356</v>
      </c>
      <c r="B46" s="57" t="s">
        <v>283</v>
      </c>
      <c r="C46" s="18">
        <v>532100</v>
      </c>
      <c r="D46" s="21">
        <v>1010000</v>
      </c>
      <c r="E46" s="18">
        <v>477900</v>
      </c>
      <c r="F46" s="22">
        <v>633000</v>
      </c>
    </row>
    <row r="47" spans="1:6" ht="18" customHeight="1" x14ac:dyDescent="0.25">
      <c r="A47" s="113">
        <v>22020343</v>
      </c>
      <c r="B47" s="57" t="s">
        <v>445</v>
      </c>
      <c r="C47" s="18">
        <v>0</v>
      </c>
      <c r="D47" s="21">
        <v>653000</v>
      </c>
      <c r="E47" s="18">
        <v>653000</v>
      </c>
      <c r="F47" s="22">
        <v>0</v>
      </c>
    </row>
    <row r="48" spans="1:6" ht="18" customHeight="1" x14ac:dyDescent="0.25">
      <c r="A48" s="113">
        <v>22020342</v>
      </c>
      <c r="B48" s="57" t="s">
        <v>302</v>
      </c>
      <c r="C48" s="18">
        <v>5072000</v>
      </c>
      <c r="D48" s="21">
        <v>5669900</v>
      </c>
      <c r="E48" s="18">
        <v>597900</v>
      </c>
      <c r="F48" s="22">
        <v>256500</v>
      </c>
    </row>
    <row r="49" spans="1:6" ht="18" customHeight="1" x14ac:dyDescent="0.25">
      <c r="A49" s="113">
        <v>22020675</v>
      </c>
      <c r="B49" s="57" t="s">
        <v>290</v>
      </c>
      <c r="C49" s="18">
        <v>491500</v>
      </c>
      <c r="D49" s="21">
        <v>800000</v>
      </c>
      <c r="E49" s="18">
        <v>308500</v>
      </c>
      <c r="F49" s="22">
        <v>5079360</v>
      </c>
    </row>
    <row r="50" spans="1:6" ht="18" customHeight="1" x14ac:dyDescent="0.25">
      <c r="A50" s="113">
        <v>22020509</v>
      </c>
      <c r="B50" s="57" t="s">
        <v>580</v>
      </c>
      <c r="C50" s="18">
        <v>10000000</v>
      </c>
      <c r="D50" s="21">
        <v>10000000</v>
      </c>
      <c r="E50" s="18">
        <v>0</v>
      </c>
      <c r="F50" s="22">
        <v>0</v>
      </c>
    </row>
    <row r="51" spans="1:6" ht="18" customHeight="1" x14ac:dyDescent="0.25">
      <c r="A51" s="113">
        <v>22020704</v>
      </c>
      <c r="B51" s="57" t="s">
        <v>235</v>
      </c>
      <c r="C51" s="18">
        <v>45315208</v>
      </c>
      <c r="D51" s="21">
        <v>48805080</v>
      </c>
      <c r="E51" s="18">
        <v>3489872</v>
      </c>
      <c r="F51" s="22">
        <v>7064258</v>
      </c>
    </row>
    <row r="52" spans="1:6" ht="18" customHeight="1" x14ac:dyDescent="0.25">
      <c r="A52" s="113">
        <v>22020454</v>
      </c>
      <c r="B52" s="57" t="s">
        <v>462</v>
      </c>
      <c r="C52" s="18">
        <v>0</v>
      </c>
      <c r="D52" s="21">
        <v>1300000</v>
      </c>
      <c r="E52" s="18">
        <v>1300000</v>
      </c>
      <c r="F52" s="22">
        <v>0</v>
      </c>
    </row>
    <row r="53" spans="1:6" ht="18" customHeight="1" x14ac:dyDescent="0.25">
      <c r="A53" s="113">
        <v>22020736</v>
      </c>
      <c r="B53" s="57" t="s">
        <v>516</v>
      </c>
      <c r="C53" s="18">
        <v>0</v>
      </c>
      <c r="D53" s="21">
        <v>200000</v>
      </c>
      <c r="E53" s="18">
        <v>200000</v>
      </c>
      <c r="F53" s="22">
        <v>0</v>
      </c>
    </row>
    <row r="54" spans="1:6" ht="30" customHeight="1" x14ac:dyDescent="0.25">
      <c r="A54" s="113">
        <v>22020516</v>
      </c>
      <c r="B54" s="57" t="s">
        <v>566</v>
      </c>
      <c r="C54" s="18">
        <v>3500000</v>
      </c>
      <c r="D54" s="21">
        <v>3780000</v>
      </c>
      <c r="E54" s="18">
        <v>280000</v>
      </c>
      <c r="F54" s="22">
        <v>0</v>
      </c>
    </row>
    <row r="55" spans="1:6" ht="18" customHeight="1" x14ac:dyDescent="0.25">
      <c r="A55" s="113">
        <v>22020517</v>
      </c>
      <c r="B55" s="57" t="s">
        <v>567</v>
      </c>
      <c r="C55" s="18">
        <v>3300350</v>
      </c>
      <c r="D55" s="21">
        <v>3780000</v>
      </c>
      <c r="E55" s="18">
        <v>479650</v>
      </c>
      <c r="F55" s="22">
        <v>0</v>
      </c>
    </row>
    <row r="56" spans="1:6" ht="18" customHeight="1" x14ac:dyDescent="0.25">
      <c r="A56" s="113">
        <v>22020763</v>
      </c>
      <c r="B56" s="57" t="s">
        <v>573</v>
      </c>
      <c r="C56" s="18">
        <v>10250750</v>
      </c>
      <c r="D56" s="21">
        <v>10736324</v>
      </c>
      <c r="E56" s="18">
        <v>485574</v>
      </c>
      <c r="F56" s="22">
        <v>0</v>
      </c>
    </row>
    <row r="57" spans="1:6" ht="18" customHeight="1" thickBot="1" x14ac:dyDescent="0.3">
      <c r="A57" s="114">
        <v>22020804</v>
      </c>
      <c r="B57" s="58" t="s">
        <v>451</v>
      </c>
      <c r="C57" s="29">
        <v>0</v>
      </c>
      <c r="D57" s="36">
        <v>2800000</v>
      </c>
      <c r="E57" s="29">
        <v>2800000</v>
      </c>
      <c r="F57" s="37">
        <v>0</v>
      </c>
    </row>
    <row r="58" spans="1:6" ht="18" customHeight="1" thickBot="1" x14ac:dyDescent="0.3">
      <c r="A58" s="562"/>
      <c r="B58" s="563"/>
      <c r="C58" s="563"/>
      <c r="D58" s="563"/>
      <c r="E58" s="563"/>
      <c r="F58" s="564"/>
    </row>
    <row r="59" spans="1:6" ht="18" customHeight="1" thickBot="1" x14ac:dyDescent="0.3">
      <c r="A59" s="98"/>
      <c r="B59" s="99"/>
      <c r="C59" s="141">
        <f>SUM(C8:C57)</f>
        <v>2556906004.8699999</v>
      </c>
      <c r="D59" s="99"/>
      <c r="E59" s="99"/>
      <c r="F59" s="100"/>
    </row>
    <row r="60" spans="1:6" ht="18" customHeight="1" thickBot="1" x14ac:dyDescent="0.35">
      <c r="A60" s="548" t="s">
        <v>764</v>
      </c>
      <c r="B60" s="549"/>
      <c r="C60" s="549"/>
      <c r="D60" s="549"/>
      <c r="E60" s="549"/>
      <c r="F60" s="550"/>
    </row>
    <row r="61" spans="1:6" ht="18" customHeight="1" thickBot="1" x14ac:dyDescent="0.35">
      <c r="A61" s="548" t="s">
        <v>716</v>
      </c>
      <c r="B61" s="549"/>
      <c r="C61" s="549"/>
      <c r="D61" s="549"/>
      <c r="E61" s="549"/>
      <c r="F61" s="550"/>
    </row>
    <row r="62" spans="1:6" ht="18" customHeight="1" thickBot="1" x14ac:dyDescent="0.35">
      <c r="A62" s="548" t="s">
        <v>724</v>
      </c>
      <c r="B62" s="549"/>
      <c r="C62" s="549"/>
      <c r="D62" s="549"/>
      <c r="E62" s="549"/>
      <c r="F62" s="550"/>
    </row>
    <row r="63" spans="1:6" ht="18" customHeight="1" thickBot="1" x14ac:dyDescent="0.35">
      <c r="A63" s="548"/>
      <c r="B63" s="549"/>
      <c r="C63" s="549"/>
      <c r="D63" s="549"/>
      <c r="E63" s="549"/>
      <c r="F63" s="550"/>
    </row>
    <row r="64" spans="1:6" ht="18" customHeight="1" thickBot="1" x14ac:dyDescent="0.35">
      <c r="A64" s="554" t="s">
        <v>796</v>
      </c>
      <c r="B64" s="555"/>
      <c r="C64" s="555"/>
      <c r="D64" s="555"/>
      <c r="E64" s="555"/>
      <c r="F64" s="556"/>
    </row>
    <row r="65" spans="1:6" ht="15.75" thickBot="1" x14ac:dyDescent="0.3">
      <c r="A65" s="557" t="s">
        <v>848</v>
      </c>
      <c r="B65" s="557" t="s">
        <v>688</v>
      </c>
      <c r="C65" s="559" t="s">
        <v>709</v>
      </c>
      <c r="D65" s="560"/>
      <c r="E65" s="561"/>
      <c r="F65" s="55" t="s">
        <v>710</v>
      </c>
    </row>
    <row r="66" spans="1:6" ht="15.75" customHeight="1" thickBot="1" x14ac:dyDescent="0.3">
      <c r="A66" s="558"/>
      <c r="B66" s="558"/>
      <c r="C66" s="66" t="s">
        <v>773</v>
      </c>
      <c r="D66" s="39" t="s">
        <v>774</v>
      </c>
      <c r="E66" s="40" t="s">
        <v>775</v>
      </c>
      <c r="F66" s="41" t="s">
        <v>773</v>
      </c>
    </row>
    <row r="67" spans="1:6" ht="18" customHeight="1" x14ac:dyDescent="0.25">
      <c r="A67" s="115">
        <v>22021113</v>
      </c>
      <c r="B67" s="56" t="s">
        <v>482</v>
      </c>
      <c r="C67" s="16">
        <v>0</v>
      </c>
      <c r="D67" s="33">
        <v>2450000</v>
      </c>
      <c r="E67" s="16">
        <v>2450000</v>
      </c>
      <c r="F67" s="34">
        <v>0</v>
      </c>
    </row>
    <row r="68" spans="1:6" ht="18" customHeight="1" x14ac:dyDescent="0.25">
      <c r="A68" s="42">
        <v>22020725</v>
      </c>
      <c r="B68" s="57" t="s">
        <v>511</v>
      </c>
      <c r="C68" s="18">
        <v>0</v>
      </c>
      <c r="D68" s="21">
        <v>200000</v>
      </c>
      <c r="E68" s="18">
        <v>200000</v>
      </c>
      <c r="F68" s="22">
        <v>0</v>
      </c>
    </row>
    <row r="69" spans="1:6" ht="18" customHeight="1" x14ac:dyDescent="0.25">
      <c r="A69" s="42">
        <v>22020618</v>
      </c>
      <c r="B69" s="57" t="s">
        <v>494</v>
      </c>
      <c r="C69" s="18">
        <v>0</v>
      </c>
      <c r="D69" s="21">
        <v>1000000</v>
      </c>
      <c r="E69" s="18">
        <v>1000000</v>
      </c>
      <c r="F69" s="22">
        <v>0</v>
      </c>
    </row>
    <row r="70" spans="1:6" ht="18" customHeight="1" x14ac:dyDescent="0.25">
      <c r="A70" s="42">
        <v>22020762</v>
      </c>
      <c r="B70" s="57" t="s">
        <v>585</v>
      </c>
      <c r="C70" s="18">
        <v>0</v>
      </c>
      <c r="D70" s="21">
        <v>100000</v>
      </c>
      <c r="E70" s="18">
        <v>100000</v>
      </c>
      <c r="F70" s="22">
        <v>0</v>
      </c>
    </row>
    <row r="71" spans="1:6" ht="18" customHeight="1" x14ac:dyDescent="0.25">
      <c r="A71" s="42">
        <v>22020216</v>
      </c>
      <c r="B71" s="57" t="s">
        <v>274</v>
      </c>
      <c r="C71" s="18">
        <v>0</v>
      </c>
      <c r="D71" s="21">
        <v>1000000</v>
      </c>
      <c r="E71" s="18">
        <v>1000000</v>
      </c>
      <c r="F71" s="22">
        <v>60000</v>
      </c>
    </row>
    <row r="72" spans="1:6" ht="18" customHeight="1" x14ac:dyDescent="0.25">
      <c r="A72" s="42">
        <v>22020798</v>
      </c>
      <c r="B72" s="57" t="s">
        <v>500</v>
      </c>
      <c r="C72" s="18">
        <v>0</v>
      </c>
      <c r="D72" s="21">
        <v>3000000</v>
      </c>
      <c r="E72" s="18">
        <v>3000000</v>
      </c>
      <c r="F72" s="22">
        <v>0</v>
      </c>
    </row>
    <row r="73" spans="1:6" ht="18" customHeight="1" x14ac:dyDescent="0.25">
      <c r="A73" s="42">
        <v>22020806</v>
      </c>
      <c r="B73" s="57" t="s">
        <v>222</v>
      </c>
      <c r="C73" s="18">
        <v>79959335</v>
      </c>
      <c r="D73" s="21">
        <v>80668000</v>
      </c>
      <c r="E73" s="18">
        <v>708665</v>
      </c>
      <c r="F73" s="22">
        <v>13170255</v>
      </c>
    </row>
    <row r="74" spans="1:6" ht="18" customHeight="1" x14ac:dyDescent="0.25">
      <c r="A74" s="42">
        <v>22020115</v>
      </c>
      <c r="B74" s="57" t="s">
        <v>435</v>
      </c>
      <c r="C74" s="18">
        <v>9000125</v>
      </c>
      <c r="D74" s="21">
        <v>10000000</v>
      </c>
      <c r="E74" s="18">
        <v>999875</v>
      </c>
      <c r="F74" s="22">
        <v>0</v>
      </c>
    </row>
    <row r="75" spans="1:6" ht="18" customHeight="1" x14ac:dyDescent="0.25">
      <c r="A75" s="42">
        <v>22021012</v>
      </c>
      <c r="B75" s="57" t="s">
        <v>517</v>
      </c>
      <c r="C75" s="18">
        <v>0</v>
      </c>
      <c r="D75" s="21">
        <v>300000</v>
      </c>
      <c r="E75" s="18">
        <v>300000</v>
      </c>
      <c r="F75" s="22">
        <v>0</v>
      </c>
    </row>
    <row r="76" spans="1:6" ht="18" customHeight="1" x14ac:dyDescent="0.25">
      <c r="A76" s="42">
        <v>22021065</v>
      </c>
      <c r="B76" s="57" t="s">
        <v>338</v>
      </c>
      <c r="C76" s="18">
        <v>69000000</v>
      </c>
      <c r="D76" s="21">
        <v>70000000</v>
      </c>
      <c r="E76" s="18">
        <v>1000000</v>
      </c>
      <c r="F76" s="22">
        <v>5500000</v>
      </c>
    </row>
    <row r="77" spans="1:6" ht="18" customHeight="1" x14ac:dyDescent="0.25">
      <c r="A77" s="42">
        <v>22020310</v>
      </c>
      <c r="B77" s="57" t="s">
        <v>484</v>
      </c>
      <c r="C77" s="18">
        <v>0</v>
      </c>
      <c r="D77" s="21">
        <v>5400000</v>
      </c>
      <c r="E77" s="18">
        <v>5400000</v>
      </c>
      <c r="F77" s="22">
        <v>0</v>
      </c>
    </row>
    <row r="78" spans="1:6" x14ac:dyDescent="0.25">
      <c r="A78" s="42">
        <v>22020654</v>
      </c>
      <c r="B78" s="57" t="s">
        <v>300</v>
      </c>
      <c r="C78" s="18">
        <v>0</v>
      </c>
      <c r="D78" s="21">
        <v>200000</v>
      </c>
      <c r="E78" s="18">
        <v>200000</v>
      </c>
      <c r="F78" s="22">
        <v>869000</v>
      </c>
    </row>
    <row r="79" spans="1:6" ht="18" customHeight="1" x14ac:dyDescent="0.25">
      <c r="A79" s="42">
        <v>22020307</v>
      </c>
      <c r="B79" s="57" t="s">
        <v>286</v>
      </c>
      <c r="C79" s="18">
        <v>40111487.5</v>
      </c>
      <c r="D79" s="21">
        <v>41327584</v>
      </c>
      <c r="E79" s="18">
        <v>1216096.5</v>
      </c>
      <c r="F79" s="22">
        <v>50468592.049999997</v>
      </c>
    </row>
    <row r="80" spans="1:6" ht="18" customHeight="1" x14ac:dyDescent="0.25">
      <c r="A80" s="42">
        <v>22020727</v>
      </c>
      <c r="B80" s="57" t="s">
        <v>524</v>
      </c>
      <c r="C80" s="18">
        <v>0</v>
      </c>
      <c r="D80" s="21">
        <v>1000000</v>
      </c>
      <c r="E80" s="18">
        <v>1000000</v>
      </c>
      <c r="F80" s="22">
        <v>0</v>
      </c>
    </row>
    <row r="81" spans="1:6" ht="18" customHeight="1" x14ac:dyDescent="0.25">
      <c r="A81" s="42">
        <v>22020429</v>
      </c>
      <c r="B81" s="57" t="s">
        <v>399</v>
      </c>
      <c r="C81" s="18">
        <v>195200</v>
      </c>
      <c r="D81" s="21">
        <v>1000000</v>
      </c>
      <c r="E81" s="18">
        <v>804800</v>
      </c>
      <c r="F81" s="22">
        <v>0</v>
      </c>
    </row>
    <row r="82" spans="1:6" ht="18" customHeight="1" x14ac:dyDescent="0.25">
      <c r="A82" s="42">
        <v>22020204</v>
      </c>
      <c r="B82" s="57" t="s">
        <v>278</v>
      </c>
      <c r="C82" s="18">
        <v>325112375.12</v>
      </c>
      <c r="D82" s="21">
        <v>326322268</v>
      </c>
      <c r="E82" s="18">
        <v>1209892.8799999952</v>
      </c>
      <c r="F82" s="22">
        <v>361426788</v>
      </c>
    </row>
    <row r="83" spans="1:6" ht="18" customHeight="1" x14ac:dyDescent="0.25">
      <c r="A83" s="42">
        <v>22020632</v>
      </c>
      <c r="B83" s="57" t="s">
        <v>325</v>
      </c>
      <c r="C83" s="18">
        <v>1500000</v>
      </c>
      <c r="D83" s="21">
        <v>3000000</v>
      </c>
      <c r="E83" s="18">
        <v>1500000</v>
      </c>
      <c r="F83" s="22">
        <v>65261000</v>
      </c>
    </row>
    <row r="84" spans="1:6" ht="30" x14ac:dyDescent="0.25">
      <c r="A84" s="42">
        <v>22020730</v>
      </c>
      <c r="B84" s="57" t="s">
        <v>439</v>
      </c>
      <c r="C84" s="18">
        <v>7900000</v>
      </c>
      <c r="D84" s="21">
        <v>8400000</v>
      </c>
      <c r="E84" s="18">
        <v>500000</v>
      </c>
      <c r="F84" s="22">
        <v>0</v>
      </c>
    </row>
    <row r="85" spans="1:6" ht="18" customHeight="1" x14ac:dyDescent="0.25">
      <c r="A85" s="42">
        <v>22020344</v>
      </c>
      <c r="B85" s="57" t="s">
        <v>217</v>
      </c>
      <c r="C85" s="18">
        <v>11372900</v>
      </c>
      <c r="D85" s="21">
        <v>11666000</v>
      </c>
      <c r="E85" s="18">
        <v>293100</v>
      </c>
      <c r="F85" s="22">
        <v>4572360</v>
      </c>
    </row>
    <row r="86" spans="1:6" ht="18" customHeight="1" x14ac:dyDescent="0.25">
      <c r="A86" s="42">
        <v>22021076</v>
      </c>
      <c r="B86" s="57" t="s">
        <v>376</v>
      </c>
      <c r="C86" s="18">
        <v>10750000</v>
      </c>
      <c r="D86" s="21">
        <v>11700000</v>
      </c>
      <c r="E86" s="18">
        <v>950000</v>
      </c>
      <c r="F86" s="22">
        <v>0</v>
      </c>
    </row>
    <row r="87" spans="1:6" ht="18" customHeight="1" x14ac:dyDescent="0.25">
      <c r="A87" s="42">
        <v>22021090</v>
      </c>
      <c r="B87" s="57" t="s">
        <v>588</v>
      </c>
      <c r="C87" s="18">
        <v>0</v>
      </c>
      <c r="D87" s="21">
        <v>1000000</v>
      </c>
      <c r="E87" s="18">
        <v>1000000</v>
      </c>
      <c r="F87" s="22">
        <v>0</v>
      </c>
    </row>
    <row r="88" spans="1:6" ht="18" customHeight="1" x14ac:dyDescent="0.25">
      <c r="A88" s="42">
        <v>22020108</v>
      </c>
      <c r="B88" s="57" t="s">
        <v>441</v>
      </c>
      <c r="C88" s="18">
        <v>0</v>
      </c>
      <c r="D88" s="21">
        <v>3500000</v>
      </c>
      <c r="E88" s="18">
        <v>3500000</v>
      </c>
      <c r="F88" s="22">
        <v>0</v>
      </c>
    </row>
    <row r="89" spans="1:6" ht="18" customHeight="1" x14ac:dyDescent="0.25">
      <c r="A89" s="42">
        <v>22021086</v>
      </c>
      <c r="B89" s="57" t="s">
        <v>342</v>
      </c>
      <c r="C89" s="18">
        <v>142940046.65000001</v>
      </c>
      <c r="D89" s="21">
        <v>145878926</v>
      </c>
      <c r="E89" s="18">
        <v>2938879.349999994</v>
      </c>
      <c r="F89" s="22">
        <v>33070129</v>
      </c>
    </row>
    <row r="90" spans="1:6" ht="18" customHeight="1" x14ac:dyDescent="0.25">
      <c r="A90" s="42">
        <v>22020630</v>
      </c>
      <c r="B90" s="57" t="s">
        <v>262</v>
      </c>
      <c r="C90" s="18">
        <v>23823200</v>
      </c>
      <c r="D90" s="21">
        <v>24200000</v>
      </c>
      <c r="E90" s="18">
        <v>376800</v>
      </c>
      <c r="F90" s="22">
        <v>472644264.23000002</v>
      </c>
    </row>
    <row r="91" spans="1:6" ht="18" customHeight="1" x14ac:dyDescent="0.25">
      <c r="A91" s="42">
        <v>22020351</v>
      </c>
      <c r="B91" s="57" t="s">
        <v>352</v>
      </c>
      <c r="C91" s="18">
        <v>9300000</v>
      </c>
      <c r="D91" s="21">
        <v>2000000</v>
      </c>
      <c r="E91" s="18">
        <v>-7300000</v>
      </c>
      <c r="F91" s="22">
        <v>1950000</v>
      </c>
    </row>
    <row r="92" spans="1:6" ht="18" customHeight="1" x14ac:dyDescent="0.25">
      <c r="A92" s="42">
        <v>22020112</v>
      </c>
      <c r="B92" s="57" t="s">
        <v>241</v>
      </c>
      <c r="C92" s="18">
        <v>899393600</v>
      </c>
      <c r="D92" s="21">
        <v>900000000</v>
      </c>
      <c r="E92" s="18">
        <v>606400</v>
      </c>
      <c r="F92" s="22">
        <v>1427487474</v>
      </c>
    </row>
    <row r="93" spans="1:6" ht="18" customHeight="1" x14ac:dyDescent="0.25">
      <c r="A93" s="42">
        <v>22020669</v>
      </c>
      <c r="B93" s="57" t="s">
        <v>233</v>
      </c>
      <c r="C93" s="18">
        <v>0</v>
      </c>
      <c r="D93" s="21">
        <v>0</v>
      </c>
      <c r="E93" s="18">
        <v>0</v>
      </c>
      <c r="F93" s="22">
        <v>129557000</v>
      </c>
    </row>
    <row r="94" spans="1:6" ht="18" customHeight="1" x14ac:dyDescent="0.25">
      <c r="A94" s="42">
        <v>22020211</v>
      </c>
      <c r="B94" s="57" t="s">
        <v>390</v>
      </c>
      <c r="C94" s="18"/>
      <c r="D94" s="21">
        <v>3000000</v>
      </c>
      <c r="E94" s="18">
        <v>3000000</v>
      </c>
      <c r="F94" s="22">
        <v>0</v>
      </c>
    </row>
    <row r="95" spans="1:6" ht="18" customHeight="1" x14ac:dyDescent="0.25">
      <c r="A95" s="42">
        <v>22020330</v>
      </c>
      <c r="B95" s="57" t="s">
        <v>536</v>
      </c>
      <c r="C95" s="18">
        <v>0</v>
      </c>
      <c r="D95" s="21">
        <v>2212000</v>
      </c>
      <c r="E95" s="18">
        <v>2212000</v>
      </c>
      <c r="F95" s="22">
        <v>0</v>
      </c>
    </row>
    <row r="96" spans="1:6" ht="18" customHeight="1" x14ac:dyDescent="0.25">
      <c r="A96" s="42">
        <v>22020733</v>
      </c>
      <c r="B96" s="57" t="s">
        <v>510</v>
      </c>
      <c r="C96" s="18">
        <v>0</v>
      </c>
      <c r="D96" s="21">
        <v>660000</v>
      </c>
      <c r="E96" s="18">
        <v>660000</v>
      </c>
      <c r="F96" s="22">
        <v>0</v>
      </c>
    </row>
    <row r="97" spans="1:6" ht="18" customHeight="1" x14ac:dyDescent="0.25">
      <c r="A97" s="42">
        <v>22020631</v>
      </c>
      <c r="B97" s="57" t="s">
        <v>263</v>
      </c>
      <c r="C97" s="18">
        <v>2500000</v>
      </c>
      <c r="D97" s="21">
        <v>2500000</v>
      </c>
      <c r="E97" s="18">
        <v>0</v>
      </c>
      <c r="F97" s="22">
        <v>330000</v>
      </c>
    </row>
    <row r="98" spans="1:6" ht="18" customHeight="1" x14ac:dyDescent="0.25">
      <c r="A98" s="42">
        <v>22021085</v>
      </c>
      <c r="B98" s="57" t="s">
        <v>559</v>
      </c>
      <c r="C98" s="18">
        <v>7250000</v>
      </c>
      <c r="D98" s="21">
        <v>7500000</v>
      </c>
      <c r="E98" s="18">
        <v>250000</v>
      </c>
      <c r="F98" s="22">
        <v>0</v>
      </c>
    </row>
    <row r="99" spans="1:6" ht="18" customHeight="1" x14ac:dyDescent="0.25">
      <c r="A99" s="42">
        <v>22020504</v>
      </c>
      <c r="B99" s="57" t="s">
        <v>497</v>
      </c>
      <c r="C99" s="18">
        <v>0</v>
      </c>
      <c r="D99" s="21">
        <v>1220400</v>
      </c>
      <c r="E99" s="18">
        <v>1220400</v>
      </c>
      <c r="F99" s="22">
        <v>0</v>
      </c>
    </row>
    <row r="100" spans="1:6" ht="18" customHeight="1" x14ac:dyDescent="0.25">
      <c r="A100" s="42">
        <v>22020789</v>
      </c>
      <c r="B100" s="57" t="s">
        <v>577</v>
      </c>
      <c r="C100" s="18">
        <v>0</v>
      </c>
      <c r="D100" s="21">
        <v>1200000</v>
      </c>
      <c r="E100" s="18">
        <v>1200000</v>
      </c>
      <c r="F100" s="22">
        <v>0</v>
      </c>
    </row>
    <row r="101" spans="1:6" ht="30" x14ac:dyDescent="0.25">
      <c r="A101" s="42">
        <v>22020645</v>
      </c>
      <c r="B101" s="57" t="s">
        <v>522</v>
      </c>
      <c r="C101" s="18">
        <v>100000000</v>
      </c>
      <c r="D101" s="21">
        <v>100500000</v>
      </c>
      <c r="E101" s="18">
        <v>500000</v>
      </c>
      <c r="F101" s="22">
        <v>0</v>
      </c>
    </row>
    <row r="102" spans="1:6" ht="18" customHeight="1" x14ac:dyDescent="0.25">
      <c r="A102" s="42">
        <v>22020701</v>
      </c>
      <c r="B102" s="57" t="s">
        <v>303</v>
      </c>
      <c r="C102" s="18">
        <v>5750000</v>
      </c>
      <c r="D102" s="21">
        <v>10080000</v>
      </c>
      <c r="E102" s="18">
        <v>4330000</v>
      </c>
      <c r="F102" s="22">
        <v>46582000</v>
      </c>
    </row>
    <row r="103" spans="1:6" ht="18" customHeight="1" x14ac:dyDescent="0.25">
      <c r="A103" s="42">
        <v>22020698</v>
      </c>
      <c r="B103" s="57" t="s">
        <v>490</v>
      </c>
      <c r="C103" s="18">
        <v>0</v>
      </c>
      <c r="D103" s="21">
        <v>500000</v>
      </c>
      <c r="E103" s="18">
        <v>500000</v>
      </c>
      <c r="F103" s="22">
        <v>0</v>
      </c>
    </row>
    <row r="104" spans="1:6" ht="18" customHeight="1" x14ac:dyDescent="0.25">
      <c r="A104" s="42">
        <v>22020309</v>
      </c>
      <c r="B104" s="57" t="s">
        <v>345</v>
      </c>
      <c r="C104" s="18">
        <v>190150</v>
      </c>
      <c r="D104" s="21">
        <v>2700000</v>
      </c>
      <c r="E104" s="18">
        <v>2509850</v>
      </c>
      <c r="F104" s="22">
        <v>104900</v>
      </c>
    </row>
    <row r="105" spans="1:6" ht="18" customHeight="1" x14ac:dyDescent="0.25">
      <c r="A105" s="42">
        <v>22020215</v>
      </c>
      <c r="B105" s="57" t="s">
        <v>277</v>
      </c>
      <c r="C105" s="18">
        <v>9899162.5399999991</v>
      </c>
      <c r="D105" s="21">
        <v>8500000</v>
      </c>
      <c r="E105" s="18">
        <v>-1399162.5399999991</v>
      </c>
      <c r="F105" s="22">
        <v>50000</v>
      </c>
    </row>
    <row r="106" spans="1:6" ht="18" customHeight="1" x14ac:dyDescent="0.25">
      <c r="A106" s="42">
        <v>22020213</v>
      </c>
      <c r="B106" s="57" t="s">
        <v>276</v>
      </c>
      <c r="C106" s="18">
        <v>4550000</v>
      </c>
      <c r="D106" s="21">
        <v>5000000</v>
      </c>
      <c r="E106" s="18">
        <v>450000</v>
      </c>
      <c r="F106" s="22">
        <v>100000</v>
      </c>
    </row>
    <row r="107" spans="1:6" ht="18" customHeight="1" x14ac:dyDescent="0.25">
      <c r="A107" s="42">
        <v>22020611</v>
      </c>
      <c r="B107" s="57" t="s">
        <v>553</v>
      </c>
      <c r="C107" s="18">
        <v>0</v>
      </c>
      <c r="D107" s="21">
        <v>7000000</v>
      </c>
      <c r="E107" s="18">
        <v>7000000</v>
      </c>
      <c r="F107" s="22">
        <v>0</v>
      </c>
    </row>
    <row r="108" spans="1:6" ht="18" customHeight="1" x14ac:dyDescent="0.25">
      <c r="A108" s="42">
        <v>22020807</v>
      </c>
      <c r="B108" s="57" t="s">
        <v>223</v>
      </c>
      <c r="C108" s="18">
        <v>1253800</v>
      </c>
      <c r="D108" s="21">
        <v>7885750</v>
      </c>
      <c r="E108" s="18">
        <v>6631950</v>
      </c>
      <c r="F108" s="22">
        <v>17076549.030000001</v>
      </c>
    </row>
    <row r="109" spans="1:6" x14ac:dyDescent="0.25">
      <c r="A109" s="42">
        <v>22020453</v>
      </c>
      <c r="B109" s="57" t="s">
        <v>367</v>
      </c>
      <c r="C109" s="63">
        <v>14316000</v>
      </c>
      <c r="D109" s="21">
        <v>15151904</v>
      </c>
      <c r="E109" s="18">
        <v>835904</v>
      </c>
      <c r="F109" s="22">
        <v>4099600</v>
      </c>
    </row>
    <row r="110" spans="1:6" ht="18" customHeight="1" x14ac:dyDescent="0.25">
      <c r="A110" s="42">
        <v>22020357</v>
      </c>
      <c r="B110" s="57" t="s">
        <v>502</v>
      </c>
      <c r="C110" s="18">
        <v>0</v>
      </c>
      <c r="D110" s="21">
        <v>4000000</v>
      </c>
      <c r="E110" s="18">
        <v>4000000</v>
      </c>
      <c r="F110" s="22">
        <v>0</v>
      </c>
    </row>
    <row r="111" spans="1:6" ht="18" customHeight="1" x14ac:dyDescent="0.25">
      <c r="A111" s="42">
        <v>22021110</v>
      </c>
      <c r="B111" s="57" t="s">
        <v>432</v>
      </c>
      <c r="C111" s="18">
        <v>29500000</v>
      </c>
      <c r="D111" s="21">
        <v>30000000</v>
      </c>
      <c r="E111" s="18">
        <v>500000</v>
      </c>
      <c r="F111" s="22">
        <v>0</v>
      </c>
    </row>
    <row r="112" spans="1:6" ht="18" customHeight="1" x14ac:dyDescent="0.25">
      <c r="A112" s="42">
        <v>22020673</v>
      </c>
      <c r="B112" s="57" t="s">
        <v>324</v>
      </c>
      <c r="C112" s="18">
        <v>47307000</v>
      </c>
      <c r="D112" s="21">
        <v>50000000</v>
      </c>
      <c r="E112" s="18">
        <v>2693000</v>
      </c>
      <c r="F112" s="22">
        <v>17111045</v>
      </c>
    </row>
    <row r="113" spans="1:7" x14ac:dyDescent="0.25">
      <c r="A113" s="42">
        <v>22021021</v>
      </c>
      <c r="B113" s="57" t="s">
        <v>231</v>
      </c>
      <c r="C113" s="18">
        <v>70000000</v>
      </c>
      <c r="D113" s="21">
        <v>70000000</v>
      </c>
      <c r="E113" s="18">
        <v>0</v>
      </c>
      <c r="F113" s="22">
        <v>74458385</v>
      </c>
    </row>
    <row r="114" spans="1:7" ht="18" customHeight="1" x14ac:dyDescent="0.25">
      <c r="A114" s="42">
        <v>22020316</v>
      </c>
      <c r="B114" s="57" t="s">
        <v>381</v>
      </c>
      <c r="C114" s="18">
        <v>20000</v>
      </c>
      <c r="D114" s="21">
        <v>120000</v>
      </c>
      <c r="E114" s="18">
        <v>100000</v>
      </c>
      <c r="F114" s="22">
        <v>0</v>
      </c>
    </row>
    <row r="115" spans="1:7" ht="18" customHeight="1" x14ac:dyDescent="0.25">
      <c r="A115" s="42">
        <v>22020359</v>
      </c>
      <c r="B115" s="57" t="s">
        <v>504</v>
      </c>
      <c r="C115" s="18">
        <v>0</v>
      </c>
      <c r="D115" s="21">
        <v>1500000</v>
      </c>
      <c r="E115" s="18">
        <v>1500000</v>
      </c>
      <c r="F115" s="22">
        <v>0</v>
      </c>
      <c r="G115" s="45"/>
    </row>
    <row r="116" spans="1:7" ht="18" customHeight="1" thickBot="1" x14ac:dyDescent="0.3">
      <c r="A116" s="43">
        <v>22020338</v>
      </c>
      <c r="B116" s="58" t="s">
        <v>401</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548" t="s">
        <v>764</v>
      </c>
      <c r="B119" s="549"/>
      <c r="C119" s="549"/>
      <c r="D119" s="549"/>
      <c r="E119" s="549"/>
      <c r="F119" s="550"/>
    </row>
    <row r="120" spans="1:7" ht="18" customHeight="1" thickBot="1" x14ac:dyDescent="0.35">
      <c r="A120" s="548" t="s">
        <v>716</v>
      </c>
      <c r="B120" s="549"/>
      <c r="C120" s="549"/>
      <c r="D120" s="549"/>
      <c r="E120" s="549"/>
      <c r="F120" s="550"/>
    </row>
    <row r="121" spans="1:7" ht="18" customHeight="1" thickBot="1" x14ac:dyDescent="0.35">
      <c r="A121" s="548" t="s">
        <v>724</v>
      </c>
      <c r="B121" s="549"/>
      <c r="C121" s="549"/>
      <c r="D121" s="549"/>
      <c r="E121" s="549"/>
      <c r="F121" s="550"/>
    </row>
    <row r="122" spans="1:7" ht="18" customHeight="1" thickBot="1" x14ac:dyDescent="0.35">
      <c r="A122" s="548"/>
      <c r="B122" s="549"/>
      <c r="C122" s="549"/>
      <c r="D122" s="549"/>
      <c r="E122" s="549"/>
      <c r="F122" s="550"/>
    </row>
    <row r="123" spans="1:7" ht="18" customHeight="1" thickBot="1" x14ac:dyDescent="0.35">
      <c r="A123" s="554" t="s">
        <v>796</v>
      </c>
      <c r="B123" s="555"/>
      <c r="C123" s="555"/>
      <c r="D123" s="555"/>
      <c r="E123" s="555"/>
      <c r="F123" s="556"/>
    </row>
    <row r="124" spans="1:7" ht="15.75" thickBot="1" x14ac:dyDescent="0.3">
      <c r="A124" s="557" t="s">
        <v>848</v>
      </c>
      <c r="B124" s="557" t="s">
        <v>688</v>
      </c>
      <c r="C124" s="559" t="s">
        <v>709</v>
      </c>
      <c r="D124" s="560"/>
      <c r="E124" s="561"/>
      <c r="F124" s="55" t="s">
        <v>710</v>
      </c>
    </row>
    <row r="125" spans="1:7" ht="15.75" thickBot="1" x14ac:dyDescent="0.3">
      <c r="A125" s="558"/>
      <c r="B125" s="558"/>
      <c r="C125" s="66" t="s">
        <v>773</v>
      </c>
      <c r="D125" s="39" t="s">
        <v>774</v>
      </c>
      <c r="E125" s="40" t="s">
        <v>775</v>
      </c>
      <c r="F125" s="41" t="s">
        <v>773</v>
      </c>
    </row>
    <row r="126" spans="1:7" ht="18" customHeight="1" x14ac:dyDescent="0.25">
      <c r="A126" s="115"/>
      <c r="B126" s="56" t="s">
        <v>398</v>
      </c>
      <c r="C126" s="16">
        <v>840000</v>
      </c>
      <c r="D126" s="33">
        <v>600000</v>
      </c>
      <c r="E126" s="16">
        <v>-240000</v>
      </c>
      <c r="F126" s="34">
        <v>0</v>
      </c>
      <c r="G126" s="46"/>
    </row>
    <row r="127" spans="1:7" x14ac:dyDescent="0.25">
      <c r="A127" s="42">
        <v>22021017</v>
      </c>
      <c r="B127" s="57" t="s">
        <v>357</v>
      </c>
      <c r="C127" s="18">
        <v>0</v>
      </c>
      <c r="D127" s="21">
        <v>1000000</v>
      </c>
      <c r="E127" s="18">
        <v>1000000</v>
      </c>
      <c r="F127" s="22">
        <v>576000</v>
      </c>
    </row>
    <row r="128" spans="1:7" ht="18" customHeight="1" x14ac:dyDescent="0.25">
      <c r="A128" s="42">
        <v>22021054</v>
      </c>
      <c r="B128" s="57" t="s">
        <v>586</v>
      </c>
      <c r="C128" s="18">
        <v>0</v>
      </c>
      <c r="D128" s="21">
        <v>1000000</v>
      </c>
      <c r="E128" s="18">
        <v>1000000</v>
      </c>
      <c r="F128" s="22">
        <v>0</v>
      </c>
    </row>
    <row r="129" spans="1:6" ht="18" customHeight="1" x14ac:dyDescent="0.25">
      <c r="A129" s="42">
        <v>22020717</v>
      </c>
      <c r="B129" s="57" t="s">
        <v>453</v>
      </c>
      <c r="C129" s="18">
        <v>0</v>
      </c>
      <c r="D129" s="21">
        <v>1000000</v>
      </c>
      <c r="E129" s="18">
        <v>1000000</v>
      </c>
      <c r="F129" s="22">
        <v>0</v>
      </c>
    </row>
    <row r="130" spans="1:6" ht="18" customHeight="1" x14ac:dyDescent="0.25">
      <c r="A130" s="42">
        <v>22020207</v>
      </c>
      <c r="B130" s="57" t="s">
        <v>285</v>
      </c>
      <c r="C130" s="18">
        <v>19875000</v>
      </c>
      <c r="D130" s="21">
        <v>20000000</v>
      </c>
      <c r="E130" s="18">
        <v>125000</v>
      </c>
      <c r="F130" s="22">
        <v>10200000</v>
      </c>
    </row>
    <row r="131" spans="1:6" ht="18" customHeight="1" x14ac:dyDescent="0.25">
      <c r="A131" s="42">
        <v>22021020</v>
      </c>
      <c r="B131" s="57" t="s">
        <v>476</v>
      </c>
      <c r="C131" s="18">
        <v>10650430</v>
      </c>
      <c r="D131" s="21">
        <v>14641200</v>
      </c>
      <c r="E131" s="18">
        <v>3990770</v>
      </c>
      <c r="F131" s="22">
        <v>0</v>
      </c>
    </row>
    <row r="132" spans="1:6" ht="30.75" customHeight="1" x14ac:dyDescent="0.25">
      <c r="A132" s="42">
        <v>22021002</v>
      </c>
      <c r="B132" s="57" t="s">
        <v>294</v>
      </c>
      <c r="C132" s="18">
        <v>162000250</v>
      </c>
      <c r="D132" s="21">
        <v>162871537</v>
      </c>
      <c r="E132" s="18">
        <v>871287</v>
      </c>
      <c r="F132" s="22">
        <v>79177108.189999998</v>
      </c>
    </row>
    <row r="133" spans="1:6" ht="18" customHeight="1" x14ac:dyDescent="0.25">
      <c r="A133" s="42">
        <v>22020776</v>
      </c>
      <c r="B133" s="57" t="s">
        <v>317</v>
      </c>
      <c r="C133" s="18">
        <v>1989210</v>
      </c>
      <c r="D133" s="21">
        <v>8547150</v>
      </c>
      <c r="E133" s="18">
        <v>6557940</v>
      </c>
      <c r="F133" s="22">
        <v>95994524.530000001</v>
      </c>
    </row>
    <row r="134" spans="1:6" ht="18" customHeight="1" x14ac:dyDescent="0.25">
      <c r="A134" s="42">
        <v>22020513</v>
      </c>
      <c r="B134" s="57" t="s">
        <v>533</v>
      </c>
      <c r="C134" s="18">
        <v>0</v>
      </c>
      <c r="D134" s="21">
        <v>5000000</v>
      </c>
      <c r="E134" s="18">
        <v>5000000</v>
      </c>
      <c r="F134" s="22">
        <v>0</v>
      </c>
    </row>
    <row r="135" spans="1:6" ht="30" x14ac:dyDescent="0.25">
      <c r="A135" s="42">
        <v>22020694</v>
      </c>
      <c r="B135" s="57" t="s">
        <v>480</v>
      </c>
      <c r="C135" s="18">
        <v>0</v>
      </c>
      <c r="D135" s="21">
        <v>5000000</v>
      </c>
      <c r="E135" s="18">
        <v>5000000</v>
      </c>
      <c r="F135" s="22">
        <v>0</v>
      </c>
    </row>
    <row r="136" spans="1:6" ht="18" customHeight="1" x14ac:dyDescent="0.25">
      <c r="A136" s="42">
        <v>22020729</v>
      </c>
      <c r="B136" s="57" t="s">
        <v>328</v>
      </c>
      <c r="C136" s="18">
        <v>0</v>
      </c>
      <c r="D136" s="21">
        <v>200000</v>
      </c>
      <c r="E136" s="18">
        <v>200000</v>
      </c>
      <c r="F136" s="22">
        <v>590000</v>
      </c>
    </row>
    <row r="137" spans="1:6" ht="18" customHeight="1" x14ac:dyDescent="0.25">
      <c r="A137" s="42">
        <v>22021114</v>
      </c>
      <c r="B137" s="57" t="s">
        <v>461</v>
      </c>
      <c r="C137" s="18">
        <v>0</v>
      </c>
      <c r="D137" s="21">
        <v>3500000</v>
      </c>
      <c r="E137" s="18">
        <v>3500000</v>
      </c>
      <c r="F137" s="22">
        <v>0</v>
      </c>
    </row>
    <row r="138" spans="1:6" ht="18" customHeight="1" x14ac:dyDescent="0.25">
      <c r="A138" s="42">
        <v>22021081</v>
      </c>
      <c r="B138" s="57" t="s">
        <v>280</v>
      </c>
      <c r="C138" s="18">
        <v>0</v>
      </c>
      <c r="D138" s="21">
        <v>500000</v>
      </c>
      <c r="E138" s="18">
        <v>500000</v>
      </c>
      <c r="F138" s="22">
        <v>105000</v>
      </c>
    </row>
    <row r="139" spans="1:6" ht="18" customHeight="1" x14ac:dyDescent="0.25">
      <c r="A139" s="42">
        <v>22020739</v>
      </c>
      <c r="B139" s="57" t="s">
        <v>507</v>
      </c>
      <c r="C139" s="18">
        <v>0</v>
      </c>
      <c r="D139" s="21">
        <v>150000</v>
      </c>
      <c r="E139" s="18">
        <v>150000</v>
      </c>
      <c r="F139" s="22">
        <v>0</v>
      </c>
    </row>
    <row r="140" spans="1:6" ht="18" customHeight="1" x14ac:dyDescent="0.25">
      <c r="A140" s="42">
        <v>22020738</v>
      </c>
      <c r="B140" s="57" t="s">
        <v>351</v>
      </c>
      <c r="C140" s="18">
        <v>0</v>
      </c>
      <c r="D140" s="21">
        <v>6462000</v>
      </c>
      <c r="E140" s="18">
        <v>6462000</v>
      </c>
      <c r="F140" s="22">
        <v>1199000</v>
      </c>
    </row>
    <row r="141" spans="1:6" ht="18" customHeight="1" x14ac:dyDescent="0.25">
      <c r="A141" s="42">
        <v>22021116</v>
      </c>
      <c r="B141" s="57" t="s">
        <v>469</v>
      </c>
      <c r="C141" s="18">
        <v>0</v>
      </c>
      <c r="D141" s="21">
        <v>2000000</v>
      </c>
      <c r="E141" s="18">
        <v>2000000</v>
      </c>
      <c r="F141" s="22">
        <v>0</v>
      </c>
    </row>
    <row r="142" spans="1:6" ht="18" customHeight="1" x14ac:dyDescent="0.25">
      <c r="A142" s="42">
        <v>22020737</v>
      </c>
      <c r="B142" s="57" t="s">
        <v>359</v>
      </c>
      <c r="C142" s="18">
        <v>0</v>
      </c>
      <c r="D142" s="21">
        <v>200000</v>
      </c>
      <c r="E142" s="18">
        <v>200000</v>
      </c>
      <c r="F142" s="22">
        <v>2252800</v>
      </c>
    </row>
    <row r="143" spans="1:6" ht="18" customHeight="1" x14ac:dyDescent="0.25">
      <c r="A143" s="42">
        <v>22021117</v>
      </c>
      <c r="B143" s="57" t="s">
        <v>534</v>
      </c>
      <c r="C143" s="18">
        <v>0</v>
      </c>
      <c r="D143" s="21">
        <v>5000000</v>
      </c>
      <c r="E143" s="18">
        <v>5000000</v>
      </c>
      <c r="F143" s="22">
        <v>0</v>
      </c>
    </row>
    <row r="144" spans="1:6" ht="18" customHeight="1" x14ac:dyDescent="0.25">
      <c r="A144" s="42">
        <v>22020685</v>
      </c>
      <c r="B144" s="57" t="s">
        <v>486</v>
      </c>
      <c r="C144" s="18">
        <v>0</v>
      </c>
      <c r="D144" s="21">
        <v>1000000</v>
      </c>
      <c r="E144" s="18">
        <v>1000000</v>
      </c>
      <c r="F144" s="22">
        <v>0</v>
      </c>
    </row>
    <row r="145" spans="1:7" ht="18" customHeight="1" x14ac:dyDescent="0.25">
      <c r="A145" s="42">
        <v>22020766</v>
      </c>
      <c r="B145" s="57" t="s">
        <v>291</v>
      </c>
      <c r="C145" s="18">
        <v>29469500</v>
      </c>
      <c r="D145" s="21">
        <v>33000000</v>
      </c>
      <c r="E145" s="18">
        <v>3530500</v>
      </c>
      <c r="F145" s="22">
        <v>590000</v>
      </c>
    </row>
    <row r="146" spans="1:7" ht="18" customHeight="1" x14ac:dyDescent="0.25">
      <c r="A146" s="42">
        <v>22020209</v>
      </c>
      <c r="B146" s="57" t="s">
        <v>464</v>
      </c>
      <c r="C146" s="18">
        <v>0</v>
      </c>
      <c r="D146" s="21">
        <v>4000000</v>
      </c>
      <c r="E146" s="18">
        <v>4000000</v>
      </c>
      <c r="F146" s="22">
        <v>0</v>
      </c>
    </row>
    <row r="147" spans="1:7" ht="18" customHeight="1" x14ac:dyDescent="0.25">
      <c r="A147" s="42">
        <v>22021067</v>
      </c>
      <c r="B147" s="57" t="s">
        <v>548</v>
      </c>
      <c r="C147" s="18">
        <v>0</v>
      </c>
      <c r="D147" s="21">
        <v>1500000</v>
      </c>
      <c r="E147" s="18">
        <v>1500000</v>
      </c>
      <c r="F147" s="22">
        <v>0</v>
      </c>
    </row>
    <row r="148" spans="1:7" ht="18" customHeight="1" x14ac:dyDescent="0.25">
      <c r="A148" s="42">
        <v>22021068</v>
      </c>
      <c r="B148" s="57" t="s">
        <v>397</v>
      </c>
      <c r="C148" s="18">
        <v>1000000</v>
      </c>
      <c r="D148" s="21">
        <v>1000000</v>
      </c>
      <c r="E148" s="18">
        <v>0</v>
      </c>
      <c r="F148" s="22">
        <v>0</v>
      </c>
    </row>
    <row r="149" spans="1:7" ht="18" customHeight="1" x14ac:dyDescent="0.25">
      <c r="A149" s="42">
        <v>22021069</v>
      </c>
      <c r="B149" s="57" t="s">
        <v>549</v>
      </c>
      <c r="C149" s="18">
        <v>0</v>
      </c>
      <c r="D149" s="21">
        <v>1500000</v>
      </c>
      <c r="E149" s="18">
        <v>1500000</v>
      </c>
      <c r="F149" s="22">
        <v>0</v>
      </c>
    </row>
    <row r="150" spans="1:7" ht="18" customHeight="1" x14ac:dyDescent="0.25">
      <c r="A150" s="42">
        <v>22021071</v>
      </c>
      <c r="B150" s="57" t="s">
        <v>550</v>
      </c>
      <c r="C150" s="18">
        <v>0</v>
      </c>
      <c r="D150" s="21">
        <v>5000000</v>
      </c>
      <c r="E150" s="18">
        <v>5000000</v>
      </c>
      <c r="F150" s="22">
        <v>0</v>
      </c>
    </row>
    <row r="151" spans="1:7" ht="18" customHeight="1" x14ac:dyDescent="0.25">
      <c r="A151" s="42">
        <v>22020502</v>
      </c>
      <c r="B151" s="57" t="s">
        <v>295</v>
      </c>
      <c r="C151" s="18">
        <v>46125000</v>
      </c>
      <c r="D151" s="21">
        <v>50000000</v>
      </c>
      <c r="E151" s="18">
        <v>3875000</v>
      </c>
      <c r="F151" s="22">
        <v>26057200.300000001</v>
      </c>
      <c r="G151" s="45"/>
    </row>
    <row r="152" spans="1:7" ht="18" customHeight="1" x14ac:dyDescent="0.25">
      <c r="A152" s="42">
        <v>22020104</v>
      </c>
      <c r="B152" s="57" t="s">
        <v>284</v>
      </c>
      <c r="C152" s="18">
        <v>294467334</v>
      </c>
      <c r="D152" s="21">
        <v>295040000</v>
      </c>
      <c r="E152" s="18">
        <v>572666</v>
      </c>
      <c r="F152" s="22">
        <v>68099866.239999995</v>
      </c>
      <c r="G152" s="46"/>
    </row>
    <row r="153" spans="1:7" ht="18" customHeight="1" x14ac:dyDescent="0.25">
      <c r="A153" s="42">
        <v>22020103</v>
      </c>
      <c r="B153" s="57" t="s">
        <v>252</v>
      </c>
      <c r="C153" s="18">
        <v>14032508</v>
      </c>
      <c r="D153" s="21">
        <v>15000000</v>
      </c>
      <c r="E153" s="18">
        <v>967492</v>
      </c>
      <c r="F153" s="22">
        <v>39242700</v>
      </c>
    </row>
    <row r="154" spans="1:7" ht="18" customHeight="1" x14ac:dyDescent="0.25">
      <c r="A154" s="42">
        <v>22021066</v>
      </c>
      <c r="B154" s="57" t="s">
        <v>368</v>
      </c>
      <c r="C154" s="18">
        <v>22000000</v>
      </c>
      <c r="D154" s="21">
        <v>2000000</v>
      </c>
      <c r="E154" s="18">
        <v>-20000000</v>
      </c>
      <c r="F154" s="22">
        <v>0</v>
      </c>
    </row>
    <row r="155" spans="1:7" ht="18" customHeight="1" x14ac:dyDescent="0.25">
      <c r="A155" s="42">
        <v>22020201</v>
      </c>
      <c r="B155" s="57" t="s">
        <v>270</v>
      </c>
      <c r="C155" s="18">
        <v>39115089.049999997</v>
      </c>
      <c r="D155" s="21">
        <v>39280032</v>
      </c>
      <c r="E155" s="18">
        <v>164942.95000000298</v>
      </c>
      <c r="F155" s="22">
        <v>6391300</v>
      </c>
    </row>
    <row r="156" spans="1:7" ht="18" customHeight="1" x14ac:dyDescent="0.25">
      <c r="A156" s="42">
        <v>220212111</v>
      </c>
      <c r="B156" s="57" t="s">
        <v>591</v>
      </c>
      <c r="C156" s="18">
        <v>58500750</v>
      </c>
      <c r="D156" s="21">
        <v>65000000</v>
      </c>
      <c r="E156" s="18">
        <v>6499250</v>
      </c>
      <c r="F156" s="22">
        <v>0</v>
      </c>
    </row>
    <row r="157" spans="1:7" ht="18" customHeight="1" x14ac:dyDescent="0.25">
      <c r="A157" s="42">
        <v>22021037</v>
      </c>
      <c r="B157" s="57" t="s">
        <v>458</v>
      </c>
      <c r="C157" s="18">
        <v>0</v>
      </c>
      <c r="D157" s="21">
        <v>7400000</v>
      </c>
      <c r="E157" s="18">
        <v>7400000</v>
      </c>
      <c r="F157" s="22">
        <v>0</v>
      </c>
    </row>
    <row r="158" spans="1:7" ht="18" customHeight="1" x14ac:dyDescent="0.25">
      <c r="A158" s="42">
        <v>22020648</v>
      </c>
      <c r="B158" s="57" t="s">
        <v>530</v>
      </c>
      <c r="C158" s="18">
        <v>22525000</v>
      </c>
      <c r="D158" s="21">
        <v>25000000</v>
      </c>
      <c r="E158" s="18">
        <v>2475000</v>
      </c>
      <c r="F158" s="22">
        <v>0</v>
      </c>
    </row>
    <row r="159" spans="1:7" ht="30" x14ac:dyDescent="0.25">
      <c r="A159" s="42">
        <v>22020794</v>
      </c>
      <c r="B159" s="57" t="s">
        <v>498</v>
      </c>
      <c r="C159" s="18">
        <v>0</v>
      </c>
      <c r="D159" s="21">
        <v>10000000</v>
      </c>
      <c r="E159" s="18">
        <v>10000000</v>
      </c>
      <c r="F159" s="22">
        <v>0</v>
      </c>
    </row>
    <row r="160" spans="1:7" ht="18" customHeight="1" x14ac:dyDescent="0.25">
      <c r="A160" s="42">
        <v>22020506</v>
      </c>
      <c r="B160" s="57" t="s">
        <v>296</v>
      </c>
      <c r="C160" s="18">
        <v>60237080</v>
      </c>
      <c r="D160" s="21">
        <v>30000000</v>
      </c>
      <c r="E160" s="18">
        <v>-30237080</v>
      </c>
      <c r="F160" s="22">
        <v>300000</v>
      </c>
    </row>
    <row r="161" spans="1:6" ht="18" customHeight="1" x14ac:dyDescent="0.25">
      <c r="A161" s="42">
        <v>22020713</v>
      </c>
      <c r="B161" s="57" t="s">
        <v>391</v>
      </c>
      <c r="C161" s="18">
        <v>11678308</v>
      </c>
      <c r="D161" s="21">
        <v>11700000</v>
      </c>
      <c r="E161" s="18">
        <v>21692</v>
      </c>
      <c r="F161" s="22">
        <v>0</v>
      </c>
    </row>
    <row r="162" spans="1:6" ht="18" customHeight="1" x14ac:dyDescent="0.25">
      <c r="A162" s="42">
        <v>22020759</v>
      </c>
      <c r="B162" s="57" t="s">
        <v>265</v>
      </c>
      <c r="C162" s="18">
        <v>847500</v>
      </c>
      <c r="D162" s="21">
        <v>2400000</v>
      </c>
      <c r="E162" s="18">
        <v>1552500</v>
      </c>
      <c r="F162" s="22">
        <v>1200000</v>
      </c>
    </row>
    <row r="163" spans="1:6" ht="18" customHeight="1" x14ac:dyDescent="0.25">
      <c r="A163" s="42">
        <v>22020712</v>
      </c>
      <c r="B163" s="57" t="s">
        <v>538</v>
      </c>
      <c r="C163" s="18">
        <v>0</v>
      </c>
      <c r="D163" s="21">
        <v>1600000</v>
      </c>
      <c r="E163" s="18">
        <v>1600000</v>
      </c>
      <c r="F163" s="22">
        <v>0</v>
      </c>
    </row>
    <row r="164" spans="1:6" ht="30" x14ac:dyDescent="0.25">
      <c r="A164" s="42">
        <v>22020707</v>
      </c>
      <c r="B164" s="57" t="s">
        <v>305</v>
      </c>
      <c r="C164" s="18">
        <v>148526666.66</v>
      </c>
      <c r="D164" s="21">
        <v>150000000</v>
      </c>
      <c r="E164" s="18">
        <v>1473333.3400000036</v>
      </c>
      <c r="F164" s="22">
        <v>43724000</v>
      </c>
    </row>
    <row r="165" spans="1:6" ht="18" customHeight="1" x14ac:dyDescent="0.25">
      <c r="A165" s="42">
        <v>22020681</v>
      </c>
      <c r="B165" s="57" t="s">
        <v>370</v>
      </c>
      <c r="C165" s="18">
        <v>400000</v>
      </c>
      <c r="D165" s="21">
        <v>1000000</v>
      </c>
      <c r="E165" s="18">
        <v>600000</v>
      </c>
      <c r="F165" s="22">
        <v>0</v>
      </c>
    </row>
    <row r="166" spans="1:6" ht="18" customHeight="1" x14ac:dyDescent="0.25">
      <c r="A166" s="42">
        <v>22020432</v>
      </c>
      <c r="B166" s="57" t="s">
        <v>355</v>
      </c>
      <c r="C166" s="18">
        <v>44182059</v>
      </c>
      <c r="D166" s="21">
        <v>8612000</v>
      </c>
      <c r="E166" s="18">
        <v>-35570059</v>
      </c>
      <c r="F166" s="22">
        <v>3402100</v>
      </c>
    </row>
    <row r="167" spans="1:6" ht="18" customHeight="1" x14ac:dyDescent="0.25">
      <c r="A167" s="42">
        <v>22020643</v>
      </c>
      <c r="B167" s="57" t="s">
        <v>310</v>
      </c>
      <c r="C167" s="18">
        <v>8750000</v>
      </c>
      <c r="D167" s="21">
        <v>10000000</v>
      </c>
      <c r="E167" s="18">
        <v>1250000</v>
      </c>
      <c r="F167" s="22">
        <v>10000000</v>
      </c>
    </row>
    <row r="168" spans="1:6" ht="18" customHeight="1" x14ac:dyDescent="0.25">
      <c r="A168" s="42">
        <v>22020642</v>
      </c>
      <c r="B168" s="57" t="s">
        <v>521</v>
      </c>
      <c r="C168" s="18">
        <v>0</v>
      </c>
      <c r="D168" s="21">
        <v>6500000</v>
      </c>
      <c r="E168" s="18">
        <v>6500000</v>
      </c>
      <c r="F168" s="22">
        <v>0</v>
      </c>
    </row>
    <row r="169" spans="1:6" ht="18" customHeight="1" x14ac:dyDescent="0.25">
      <c r="A169" s="42">
        <v>22020644</v>
      </c>
      <c r="B169" s="57" t="s">
        <v>528</v>
      </c>
      <c r="C169" s="18">
        <v>0</v>
      </c>
      <c r="D169" s="21">
        <v>2000000</v>
      </c>
      <c r="E169" s="18">
        <v>2000000</v>
      </c>
      <c r="F169" s="22">
        <v>0</v>
      </c>
    </row>
    <row r="170" spans="1:6" ht="18" customHeight="1" x14ac:dyDescent="0.25">
      <c r="A170" s="42">
        <v>22020684</v>
      </c>
      <c r="B170" s="57" t="s">
        <v>515</v>
      </c>
      <c r="C170" s="18">
        <v>0</v>
      </c>
      <c r="D170" s="21">
        <v>500000</v>
      </c>
      <c r="E170" s="18">
        <v>500000</v>
      </c>
      <c r="F170" s="22">
        <v>0</v>
      </c>
    </row>
    <row r="171" spans="1:6" ht="18" customHeight="1" x14ac:dyDescent="0.25">
      <c r="A171" s="42">
        <v>22020703</v>
      </c>
      <c r="B171" s="57" t="s">
        <v>288</v>
      </c>
      <c r="C171" s="18">
        <v>70006000</v>
      </c>
      <c r="D171" s="21">
        <v>75122000</v>
      </c>
      <c r="E171" s="18">
        <v>5116000</v>
      </c>
      <c r="F171" s="22">
        <v>341570000</v>
      </c>
    </row>
    <row r="172" spans="1:6" ht="18" customHeight="1" x14ac:dyDescent="0.25">
      <c r="A172" s="42">
        <v>22020657</v>
      </c>
      <c r="B172" s="57" t="s">
        <v>535</v>
      </c>
      <c r="C172" s="18">
        <v>0</v>
      </c>
      <c r="D172" s="21">
        <v>3061200</v>
      </c>
      <c r="E172" s="18">
        <v>3061200</v>
      </c>
      <c r="F172" s="22">
        <v>0</v>
      </c>
    </row>
    <row r="173" spans="1:6" ht="18" customHeight="1" x14ac:dyDescent="0.25">
      <c r="A173" s="42">
        <v>22020325</v>
      </c>
      <c r="B173" s="57" t="s">
        <v>346</v>
      </c>
      <c r="C173" s="18">
        <v>0</v>
      </c>
      <c r="D173" s="21">
        <v>7832212</v>
      </c>
      <c r="E173" s="18">
        <v>7832212</v>
      </c>
      <c r="F173" s="22">
        <v>1751000</v>
      </c>
    </row>
    <row r="174" spans="1:6" ht="18" customHeight="1" x14ac:dyDescent="0.25">
      <c r="A174" s="42">
        <v>22020741</v>
      </c>
      <c r="B174" s="57" t="s">
        <v>561</v>
      </c>
      <c r="C174" s="18">
        <v>0</v>
      </c>
      <c r="D174" s="21">
        <v>80000</v>
      </c>
      <c r="E174" s="18">
        <v>80000</v>
      </c>
      <c r="F174" s="22">
        <v>0</v>
      </c>
    </row>
    <row r="175" spans="1:6" ht="18" customHeight="1" thickBot="1" x14ac:dyDescent="0.3">
      <c r="A175" s="43">
        <v>22020745</v>
      </c>
      <c r="B175" s="58" t="s">
        <v>539</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548" t="s">
        <v>764</v>
      </c>
      <c r="B178" s="549"/>
      <c r="C178" s="549"/>
      <c r="D178" s="549"/>
      <c r="E178" s="549"/>
      <c r="F178" s="550"/>
    </row>
    <row r="179" spans="1:6" ht="18" customHeight="1" thickBot="1" x14ac:dyDescent="0.35">
      <c r="A179" s="548" t="s">
        <v>716</v>
      </c>
      <c r="B179" s="549"/>
      <c r="C179" s="549"/>
      <c r="D179" s="549"/>
      <c r="E179" s="549"/>
      <c r="F179" s="550"/>
    </row>
    <row r="180" spans="1:6" ht="18" customHeight="1" thickBot="1" x14ac:dyDescent="0.35">
      <c r="A180" s="548" t="s">
        <v>724</v>
      </c>
      <c r="B180" s="549"/>
      <c r="C180" s="549"/>
      <c r="D180" s="549"/>
      <c r="E180" s="549"/>
      <c r="F180" s="550"/>
    </row>
    <row r="181" spans="1:6" ht="18" customHeight="1" thickBot="1" x14ac:dyDescent="0.35">
      <c r="A181" s="548"/>
      <c r="B181" s="549"/>
      <c r="C181" s="549"/>
      <c r="D181" s="549"/>
      <c r="E181" s="549"/>
      <c r="F181" s="550"/>
    </row>
    <row r="182" spans="1:6" ht="18" customHeight="1" thickBot="1" x14ac:dyDescent="0.35">
      <c r="A182" s="554" t="s">
        <v>796</v>
      </c>
      <c r="B182" s="555"/>
      <c r="C182" s="555"/>
      <c r="D182" s="555"/>
      <c r="E182" s="555"/>
      <c r="F182" s="556"/>
    </row>
    <row r="183" spans="1:6" ht="15.75" thickBot="1" x14ac:dyDescent="0.3">
      <c r="A183" s="557" t="s">
        <v>848</v>
      </c>
      <c r="B183" s="557" t="s">
        <v>688</v>
      </c>
      <c r="C183" s="559" t="s">
        <v>709</v>
      </c>
      <c r="D183" s="560"/>
      <c r="E183" s="561"/>
      <c r="F183" s="55" t="s">
        <v>710</v>
      </c>
    </row>
    <row r="184" spans="1:6" ht="15.75" thickBot="1" x14ac:dyDescent="0.3">
      <c r="A184" s="558"/>
      <c r="B184" s="558"/>
      <c r="C184" s="66" t="s">
        <v>773</v>
      </c>
      <c r="D184" s="39" t="s">
        <v>774</v>
      </c>
      <c r="E184" s="40" t="s">
        <v>775</v>
      </c>
      <c r="F184" s="41" t="s">
        <v>773</v>
      </c>
    </row>
    <row r="185" spans="1:6" ht="18" customHeight="1" x14ac:dyDescent="0.25">
      <c r="A185" s="115">
        <v>22020747</v>
      </c>
      <c r="B185" s="56" t="s">
        <v>541</v>
      </c>
      <c r="C185" s="16">
        <v>0</v>
      </c>
      <c r="D185" s="33">
        <v>5000000</v>
      </c>
      <c r="E185" s="16">
        <v>5000000</v>
      </c>
      <c r="F185" s="34">
        <v>0</v>
      </c>
    </row>
    <row r="186" spans="1:6" ht="18" customHeight="1" x14ac:dyDescent="0.25">
      <c r="A186" s="42">
        <v>22020501</v>
      </c>
      <c r="B186" s="57" t="s">
        <v>243</v>
      </c>
      <c r="C186" s="18">
        <v>19930000</v>
      </c>
      <c r="D186" s="21">
        <v>20000000</v>
      </c>
      <c r="E186" s="18">
        <v>70000</v>
      </c>
      <c r="F186" s="22">
        <v>63024722.670000002</v>
      </c>
    </row>
    <row r="187" spans="1:6" ht="18" customHeight="1" x14ac:dyDescent="0.25">
      <c r="A187" s="42">
        <v>22020101</v>
      </c>
      <c r="B187" s="57" t="s">
        <v>261</v>
      </c>
      <c r="C187" s="18">
        <v>8193182.2699999996</v>
      </c>
      <c r="D187" s="21">
        <v>9000000</v>
      </c>
      <c r="E187" s="18">
        <v>806817.73000000045</v>
      </c>
      <c r="F187" s="22">
        <v>11910854</v>
      </c>
    </row>
    <row r="188" spans="1:6" ht="18" customHeight="1" x14ac:dyDescent="0.25">
      <c r="A188" s="42">
        <v>22020808</v>
      </c>
      <c r="B188" s="57" t="s">
        <v>513</v>
      </c>
      <c r="C188" s="18">
        <v>0</v>
      </c>
      <c r="D188" s="21">
        <v>2400000</v>
      </c>
      <c r="E188" s="18">
        <v>2400000</v>
      </c>
      <c r="F188" s="22">
        <v>0</v>
      </c>
    </row>
    <row r="189" spans="1:6" ht="18" customHeight="1" x14ac:dyDescent="0.25">
      <c r="A189" s="42">
        <v>22020304</v>
      </c>
      <c r="B189" s="57" t="s">
        <v>237</v>
      </c>
      <c r="C189" s="18">
        <v>2014046</v>
      </c>
      <c r="D189" s="21">
        <v>11668300</v>
      </c>
      <c r="E189" s="18">
        <v>9654254</v>
      </c>
      <c r="F189" s="22">
        <v>3017108</v>
      </c>
    </row>
    <row r="190" spans="1:6" ht="26.45" customHeight="1" x14ac:dyDescent="0.25">
      <c r="A190" s="42">
        <v>22020419</v>
      </c>
      <c r="B190" s="57" t="s">
        <v>788</v>
      </c>
      <c r="C190" s="18">
        <v>47545000</v>
      </c>
      <c r="D190" s="21">
        <v>50000000</v>
      </c>
      <c r="E190" s="18">
        <v>2455000</v>
      </c>
      <c r="F190" s="22">
        <v>20000</v>
      </c>
    </row>
    <row r="191" spans="1:6" ht="30" x14ac:dyDescent="0.25">
      <c r="A191" s="42">
        <v>22020412</v>
      </c>
      <c r="B191" s="57" t="s">
        <v>551</v>
      </c>
      <c r="C191" s="18">
        <v>0</v>
      </c>
      <c r="D191" s="21">
        <v>5000000</v>
      </c>
      <c r="E191" s="18">
        <v>5000000</v>
      </c>
      <c r="F191" s="22">
        <v>0</v>
      </c>
    </row>
    <row r="192" spans="1:6" ht="18" customHeight="1" x14ac:dyDescent="0.25">
      <c r="A192" s="42">
        <v>22020414</v>
      </c>
      <c r="B192" s="57" t="s">
        <v>552</v>
      </c>
      <c r="C192" s="18">
        <v>0</v>
      </c>
      <c r="D192" s="21">
        <v>2000000</v>
      </c>
      <c r="E192" s="18">
        <v>2000000</v>
      </c>
      <c r="F192" s="22">
        <v>0</v>
      </c>
    </row>
    <row r="193" spans="1:7" ht="18" customHeight="1" x14ac:dyDescent="0.25">
      <c r="A193" s="42">
        <v>22020451</v>
      </c>
      <c r="B193" s="57" t="s">
        <v>466</v>
      </c>
      <c r="C193" s="18">
        <v>0</v>
      </c>
      <c r="D193" s="21">
        <v>5000000</v>
      </c>
      <c r="E193" s="18">
        <v>5000000</v>
      </c>
      <c r="F193" s="22">
        <v>0</v>
      </c>
    </row>
    <row r="194" spans="1:7" ht="18" customHeight="1" x14ac:dyDescent="0.25">
      <c r="A194" s="42">
        <v>22020443</v>
      </c>
      <c r="B194" s="57" t="s">
        <v>449</v>
      </c>
      <c r="C194" s="18">
        <v>18750000</v>
      </c>
      <c r="D194" s="21">
        <v>20000000</v>
      </c>
      <c r="E194" s="18">
        <v>1250000</v>
      </c>
      <c r="F194" s="22">
        <v>0</v>
      </c>
    </row>
    <row r="195" spans="1:7" ht="18" customHeight="1" x14ac:dyDescent="0.25">
      <c r="A195" s="42">
        <v>22020437</v>
      </c>
      <c r="B195" s="57" t="s">
        <v>570</v>
      </c>
      <c r="C195" s="18">
        <v>0</v>
      </c>
      <c r="D195" s="21">
        <v>500000</v>
      </c>
      <c r="E195" s="18">
        <v>500000</v>
      </c>
      <c r="F195" s="22">
        <v>0</v>
      </c>
    </row>
    <row r="196" spans="1:7" ht="18" customHeight="1" x14ac:dyDescent="0.25">
      <c r="A196" s="42">
        <v>22020420</v>
      </c>
      <c r="B196" s="57" t="s">
        <v>403</v>
      </c>
      <c r="C196" s="18">
        <v>198000</v>
      </c>
      <c r="D196" s="21">
        <v>1000000</v>
      </c>
      <c r="E196" s="18">
        <v>802000</v>
      </c>
      <c r="F196" s="22">
        <v>0</v>
      </c>
    </row>
    <row r="197" spans="1:7" ht="18" customHeight="1" x14ac:dyDescent="0.25">
      <c r="A197" s="42">
        <v>22020427</v>
      </c>
      <c r="B197" s="57" t="s">
        <v>509</v>
      </c>
      <c r="C197" s="18">
        <v>0</v>
      </c>
      <c r="D197" s="21">
        <v>312000</v>
      </c>
      <c r="E197" s="18">
        <v>312000</v>
      </c>
      <c r="F197" s="22">
        <v>0</v>
      </c>
    </row>
    <row r="198" spans="1:7" ht="18" customHeight="1" x14ac:dyDescent="0.25">
      <c r="A198" s="42">
        <v>22020423</v>
      </c>
      <c r="B198" s="57" t="s">
        <v>443</v>
      </c>
      <c r="C198" s="18">
        <v>0</v>
      </c>
      <c r="D198" s="21">
        <v>1500000</v>
      </c>
      <c r="E198" s="18">
        <v>1500000</v>
      </c>
      <c r="F198" s="22">
        <v>0</v>
      </c>
    </row>
    <row r="199" spans="1:7" ht="18" customHeight="1" x14ac:dyDescent="0.25">
      <c r="A199" s="42">
        <v>22020408</v>
      </c>
      <c r="B199" s="57" t="s">
        <v>379</v>
      </c>
      <c r="C199" s="18">
        <v>15000</v>
      </c>
      <c r="D199" s="21">
        <v>1500000</v>
      </c>
      <c r="E199" s="18">
        <v>1485000</v>
      </c>
      <c r="F199" s="22">
        <v>0</v>
      </c>
    </row>
    <row r="200" spans="1:7" ht="18" customHeight="1" x14ac:dyDescent="0.25">
      <c r="A200" s="42">
        <v>22020428</v>
      </c>
      <c r="B200" s="57" t="s">
        <v>358</v>
      </c>
      <c r="C200" s="18">
        <v>35006970</v>
      </c>
      <c r="D200" s="21">
        <v>35612000</v>
      </c>
      <c r="E200" s="18">
        <v>605030</v>
      </c>
      <c r="F200" s="22">
        <v>2296600</v>
      </c>
    </row>
    <row r="201" spans="1:7" ht="18" customHeight="1" x14ac:dyDescent="0.25">
      <c r="A201" s="42">
        <v>22020452</v>
      </c>
      <c r="B201" s="57" t="s">
        <v>339</v>
      </c>
      <c r="C201" s="18">
        <v>23300050</v>
      </c>
      <c r="D201" s="21">
        <v>23463542</v>
      </c>
      <c r="E201" s="18">
        <v>163492</v>
      </c>
      <c r="F201" s="22">
        <v>100000</v>
      </c>
    </row>
    <row r="202" spans="1:7" ht="18" customHeight="1" x14ac:dyDescent="0.25">
      <c r="A202" s="42">
        <v>22020401</v>
      </c>
      <c r="B202" s="60" t="s">
        <v>215</v>
      </c>
      <c r="C202" s="67">
        <v>219641180</v>
      </c>
      <c r="D202" s="47">
        <v>220000000</v>
      </c>
      <c r="E202" s="18">
        <v>358820</v>
      </c>
      <c r="F202" s="48">
        <v>282715502.50999999</v>
      </c>
    </row>
    <row r="203" spans="1:7" ht="18" customHeight="1" x14ac:dyDescent="0.25">
      <c r="A203" s="42">
        <v>22020403</v>
      </c>
      <c r="B203" s="57" t="s">
        <v>240</v>
      </c>
      <c r="C203" s="18">
        <v>181938968</v>
      </c>
      <c r="D203" s="21">
        <v>182896230</v>
      </c>
      <c r="E203" s="18">
        <v>957262</v>
      </c>
      <c r="F203" s="22">
        <v>27906368</v>
      </c>
      <c r="G203" s="46"/>
    </row>
    <row r="204" spans="1:7" x14ac:dyDescent="0.25">
      <c r="A204" s="42">
        <v>22020405</v>
      </c>
      <c r="B204" s="57" t="s">
        <v>219</v>
      </c>
      <c r="C204" s="18">
        <v>105960522</v>
      </c>
      <c r="D204" s="21">
        <v>109549897</v>
      </c>
      <c r="E204" s="18">
        <v>3589375</v>
      </c>
      <c r="F204" s="22">
        <v>36787940</v>
      </c>
      <c r="G204" s="45"/>
    </row>
    <row r="205" spans="1:7" ht="18" customHeight="1" x14ac:dyDescent="0.25">
      <c r="A205" s="42">
        <v>22020402</v>
      </c>
      <c r="B205" s="57" t="s">
        <v>218</v>
      </c>
      <c r="C205" s="18">
        <v>101159610</v>
      </c>
      <c r="D205" s="21">
        <v>101387792</v>
      </c>
      <c r="E205" s="18">
        <v>228182</v>
      </c>
      <c r="F205" s="22">
        <v>50035507.5</v>
      </c>
    </row>
    <row r="206" spans="1:7" ht="18" customHeight="1" x14ac:dyDescent="0.25">
      <c r="A206" s="42">
        <v>22020435</v>
      </c>
      <c r="B206" s="57" t="s">
        <v>248</v>
      </c>
      <c r="C206" s="18">
        <v>41784797</v>
      </c>
      <c r="D206" s="21">
        <v>53262000</v>
      </c>
      <c r="E206" s="18">
        <v>11477203</v>
      </c>
      <c r="F206" s="22">
        <v>36352630</v>
      </c>
    </row>
    <row r="207" spans="1:7" ht="18" customHeight="1" x14ac:dyDescent="0.25">
      <c r="A207" s="42">
        <v>22020425</v>
      </c>
      <c r="B207" s="57" t="s">
        <v>437</v>
      </c>
      <c r="C207" s="18">
        <v>0</v>
      </c>
      <c r="D207" s="21">
        <v>1000000</v>
      </c>
      <c r="E207" s="18">
        <v>1000000</v>
      </c>
      <c r="F207" s="22">
        <v>0</v>
      </c>
    </row>
    <row r="208" spans="1:7" ht="18" customHeight="1" x14ac:dyDescent="0.25">
      <c r="A208" s="42">
        <v>22020438</v>
      </c>
      <c r="B208" s="57" t="s">
        <v>571</v>
      </c>
      <c r="C208" s="18">
        <v>0</v>
      </c>
      <c r="D208" s="21">
        <v>100000</v>
      </c>
      <c r="E208" s="18">
        <v>100000</v>
      </c>
      <c r="F208" s="22">
        <v>0</v>
      </c>
    </row>
    <row r="209" spans="1:6" ht="18" customHeight="1" x14ac:dyDescent="0.25">
      <c r="A209" s="42">
        <v>22020424</v>
      </c>
      <c r="B209" s="57" t="s">
        <v>364</v>
      </c>
      <c r="C209" s="18">
        <v>38000</v>
      </c>
      <c r="D209" s="21">
        <v>750000</v>
      </c>
      <c r="E209" s="18">
        <v>712000</v>
      </c>
      <c r="F209" s="22">
        <v>48972353.060000002</v>
      </c>
    </row>
    <row r="210" spans="1:6" ht="18" customHeight="1" x14ac:dyDescent="0.25">
      <c r="A210" s="42">
        <v>22020436</v>
      </c>
      <c r="B210" s="57" t="s">
        <v>569</v>
      </c>
      <c r="C210" s="18">
        <v>0</v>
      </c>
      <c r="D210" s="21">
        <v>200000</v>
      </c>
      <c r="E210" s="18">
        <v>200000</v>
      </c>
      <c r="F210" s="22">
        <v>0</v>
      </c>
    </row>
    <row r="211" spans="1:6" ht="30" x14ac:dyDescent="0.25">
      <c r="A211" s="42">
        <v>22020514</v>
      </c>
      <c r="B211" s="57" t="s">
        <v>564</v>
      </c>
      <c r="C211" s="18">
        <v>0</v>
      </c>
      <c r="D211" s="21">
        <v>3780000</v>
      </c>
      <c r="E211" s="18">
        <v>3780000</v>
      </c>
      <c r="F211" s="22">
        <v>0</v>
      </c>
    </row>
    <row r="212" spans="1:6" ht="30" x14ac:dyDescent="0.25">
      <c r="A212" s="42">
        <v>22020515</v>
      </c>
      <c r="B212" s="57" t="s">
        <v>565</v>
      </c>
      <c r="C212" s="18">
        <v>0</v>
      </c>
      <c r="D212" s="21">
        <v>3780000</v>
      </c>
      <c r="E212" s="18">
        <v>3780000</v>
      </c>
      <c r="F212" s="22">
        <v>0</v>
      </c>
    </row>
    <row r="213" spans="1:6" ht="18" customHeight="1" x14ac:dyDescent="0.25">
      <c r="A213" s="42">
        <v>22020650</v>
      </c>
      <c r="B213" s="57" t="s">
        <v>319</v>
      </c>
      <c r="C213" s="18">
        <v>15000</v>
      </c>
      <c r="D213" s="21">
        <v>2300000</v>
      </c>
      <c r="E213" s="18">
        <v>2285000</v>
      </c>
      <c r="F213" s="22">
        <v>2111660</v>
      </c>
    </row>
    <row r="214" spans="1:6" ht="18" customHeight="1" x14ac:dyDescent="0.25">
      <c r="A214" s="42">
        <v>22021044</v>
      </c>
      <c r="B214" s="57" t="s">
        <v>341</v>
      </c>
      <c r="C214" s="18">
        <v>0</v>
      </c>
      <c r="D214" s="21">
        <v>6500000</v>
      </c>
      <c r="E214" s="18">
        <v>6500000</v>
      </c>
      <c r="F214" s="22">
        <v>623715</v>
      </c>
    </row>
    <row r="215" spans="1:6" ht="18" customHeight="1" x14ac:dyDescent="0.25">
      <c r="A215" s="42">
        <v>22020699</v>
      </c>
      <c r="B215" s="57" t="s">
        <v>578</v>
      </c>
      <c r="C215" s="18">
        <v>0</v>
      </c>
      <c r="D215" s="21">
        <v>510000</v>
      </c>
      <c r="E215" s="18">
        <v>510000</v>
      </c>
      <c r="F215" s="22">
        <v>0</v>
      </c>
    </row>
    <row r="216" spans="1:6" ht="18" customHeight="1" x14ac:dyDescent="0.25">
      <c r="A216" s="42">
        <v>2201009</v>
      </c>
      <c r="B216" s="57" t="s">
        <v>789</v>
      </c>
      <c r="C216" s="18">
        <v>68845200</v>
      </c>
      <c r="D216" s="21">
        <v>69300000</v>
      </c>
      <c r="E216" s="18">
        <v>454800</v>
      </c>
      <c r="F216" s="22">
        <v>129153740</v>
      </c>
    </row>
    <row r="217" spans="1:6" ht="18" customHeight="1" x14ac:dyDescent="0.25">
      <c r="A217" s="42">
        <v>22021004</v>
      </c>
      <c r="B217" s="57" t="s">
        <v>790</v>
      </c>
      <c r="C217" s="18">
        <v>198500000</v>
      </c>
      <c r="D217" s="21">
        <v>200000000</v>
      </c>
      <c r="E217" s="18">
        <v>1500000</v>
      </c>
      <c r="F217" s="22">
        <v>207168100</v>
      </c>
    </row>
    <row r="218" spans="1:6" ht="18" customHeight="1" x14ac:dyDescent="0.25">
      <c r="A218" s="42">
        <v>22020797</v>
      </c>
      <c r="B218" s="57" t="s">
        <v>433</v>
      </c>
      <c r="C218" s="18">
        <v>45000000</v>
      </c>
      <c r="D218" s="21">
        <v>50000000</v>
      </c>
      <c r="E218" s="18">
        <v>5000000</v>
      </c>
      <c r="F218" s="22">
        <v>0</v>
      </c>
    </row>
    <row r="219" spans="1:6" ht="18" customHeight="1" x14ac:dyDescent="0.25">
      <c r="A219" s="42">
        <v>22020653</v>
      </c>
      <c r="B219" s="57" t="s">
        <v>308</v>
      </c>
      <c r="C219" s="18">
        <v>0</v>
      </c>
      <c r="D219" s="21">
        <v>6600000</v>
      </c>
      <c r="E219" s="18">
        <v>6600000</v>
      </c>
      <c r="F219" s="22">
        <v>106086750</v>
      </c>
    </row>
    <row r="220" spans="1:6" ht="18" customHeight="1" x14ac:dyDescent="0.25">
      <c r="A220" s="42">
        <v>22020757</v>
      </c>
      <c r="B220" s="57" t="s">
        <v>264</v>
      </c>
      <c r="C220" s="18">
        <v>1175000</v>
      </c>
      <c r="D220" s="21">
        <v>4200000</v>
      </c>
      <c r="E220" s="18">
        <v>3025000</v>
      </c>
      <c r="F220" s="22">
        <v>2100000</v>
      </c>
    </row>
    <row r="221" spans="1:6" ht="18" customHeight="1" x14ac:dyDescent="0.25">
      <c r="A221" s="42">
        <v>22020640</v>
      </c>
      <c r="B221" s="57" t="s">
        <v>385</v>
      </c>
      <c r="C221" s="18">
        <v>555000</v>
      </c>
      <c r="D221" s="21">
        <v>1000000</v>
      </c>
      <c r="E221" s="18">
        <v>445000</v>
      </c>
      <c r="F221" s="22">
        <v>0</v>
      </c>
    </row>
    <row r="222" spans="1:6" ht="18" customHeight="1" x14ac:dyDescent="0.25">
      <c r="A222" s="42">
        <v>22020614</v>
      </c>
      <c r="B222" s="57" t="s">
        <v>301</v>
      </c>
      <c r="C222" s="18">
        <v>50050000</v>
      </c>
      <c r="D222" s="21">
        <v>50300000</v>
      </c>
      <c r="E222" s="18">
        <v>250000</v>
      </c>
      <c r="F222" s="22">
        <v>488000</v>
      </c>
    </row>
    <row r="223" spans="1:6" ht="18" customHeight="1" x14ac:dyDescent="0.25">
      <c r="A223" s="42">
        <v>22020613</v>
      </c>
      <c r="B223" s="57" t="s">
        <v>405</v>
      </c>
      <c r="C223" s="18">
        <v>60000000</v>
      </c>
      <c r="D223" s="21">
        <v>2000000</v>
      </c>
      <c r="E223" s="18">
        <v>-58000000</v>
      </c>
      <c r="F223" s="22">
        <v>0</v>
      </c>
    </row>
    <row r="224" spans="1:6" ht="18" customHeight="1" x14ac:dyDescent="0.25">
      <c r="A224" s="42">
        <v>22022119</v>
      </c>
      <c r="B224" s="57" t="s">
        <v>583</v>
      </c>
      <c r="C224" s="18">
        <v>0</v>
      </c>
      <c r="D224" s="21">
        <v>300000</v>
      </c>
      <c r="E224" s="18">
        <v>300000</v>
      </c>
      <c r="F224" s="22">
        <v>0</v>
      </c>
    </row>
    <row r="225" spans="1:6" ht="18" customHeight="1" x14ac:dyDescent="0.25">
      <c r="A225" s="42">
        <v>22020709</v>
      </c>
      <c r="B225" s="57" t="s">
        <v>791</v>
      </c>
      <c r="C225" s="18">
        <v>19500000</v>
      </c>
      <c r="D225" s="21">
        <v>20000000</v>
      </c>
      <c r="E225" s="18">
        <v>500000</v>
      </c>
      <c r="F225" s="22">
        <v>40131000</v>
      </c>
    </row>
    <row r="226" spans="1:6" ht="18" customHeight="1" x14ac:dyDescent="0.25">
      <c r="A226" s="42">
        <v>22020805</v>
      </c>
      <c r="B226" s="57" t="s">
        <v>452</v>
      </c>
      <c r="C226" s="18">
        <v>0</v>
      </c>
      <c r="D226" s="21">
        <v>400000</v>
      </c>
      <c r="E226" s="18">
        <v>400000</v>
      </c>
      <c r="F226" s="22">
        <v>0</v>
      </c>
    </row>
    <row r="227" spans="1:6" ht="18" customHeight="1" x14ac:dyDescent="0.25">
      <c r="A227" s="42">
        <v>22020801</v>
      </c>
      <c r="B227" s="57" t="s">
        <v>246</v>
      </c>
      <c r="C227" s="18">
        <v>84661847</v>
      </c>
      <c r="D227" s="21">
        <v>86285375</v>
      </c>
      <c r="E227" s="18">
        <v>1623528</v>
      </c>
      <c r="F227" s="22">
        <v>36541199.25</v>
      </c>
    </row>
    <row r="228" spans="1:6" x14ac:dyDescent="0.25">
      <c r="A228" s="42">
        <v>22020337</v>
      </c>
      <c r="B228" s="57" t="s">
        <v>374</v>
      </c>
      <c r="C228" s="18">
        <v>26000</v>
      </c>
      <c r="D228" s="21">
        <v>1000000</v>
      </c>
      <c r="E228" s="18">
        <v>974000</v>
      </c>
      <c r="F228" s="22">
        <v>0</v>
      </c>
    </row>
    <row r="229" spans="1:6" ht="18" customHeight="1" x14ac:dyDescent="0.25">
      <c r="A229" s="42">
        <v>22020339</v>
      </c>
      <c r="B229" s="57" t="s">
        <v>496</v>
      </c>
      <c r="C229" s="18">
        <v>0</v>
      </c>
      <c r="D229" s="21">
        <v>45000</v>
      </c>
      <c r="E229" s="18">
        <v>45000</v>
      </c>
      <c r="F229" s="22">
        <v>0</v>
      </c>
    </row>
    <row r="230" spans="1:6" ht="18" customHeight="1" x14ac:dyDescent="0.25">
      <c r="A230" s="42">
        <v>22021089</v>
      </c>
      <c r="B230" s="57" t="s">
        <v>542</v>
      </c>
      <c r="C230" s="18">
        <v>0</v>
      </c>
      <c r="D230" s="21">
        <v>5000000</v>
      </c>
      <c r="E230" s="18">
        <v>5000000</v>
      </c>
      <c r="F230" s="22">
        <v>0</v>
      </c>
    </row>
    <row r="231" spans="1:6" ht="18" customHeight="1" x14ac:dyDescent="0.25">
      <c r="A231" s="42">
        <v>22021047</v>
      </c>
      <c r="B231" s="57" t="s">
        <v>396</v>
      </c>
      <c r="C231" s="18">
        <v>1212000</v>
      </c>
      <c r="D231" s="21">
        <v>9000000</v>
      </c>
      <c r="E231" s="18">
        <v>7788000</v>
      </c>
      <c r="F231" s="22">
        <v>0</v>
      </c>
    </row>
    <row r="232" spans="1:6" ht="18" customHeight="1" x14ac:dyDescent="0.25">
      <c r="A232" s="42">
        <v>22021080</v>
      </c>
      <c r="B232" s="57" t="s">
        <v>582</v>
      </c>
      <c r="C232" s="18">
        <v>0</v>
      </c>
      <c r="D232" s="21">
        <v>3400000</v>
      </c>
      <c r="E232" s="18">
        <v>3400000</v>
      </c>
      <c r="F232" s="22">
        <v>0</v>
      </c>
    </row>
    <row r="233" spans="1:6" ht="18" customHeight="1" x14ac:dyDescent="0.25">
      <c r="A233" s="42">
        <v>22020695</v>
      </c>
      <c r="B233" s="57" t="s">
        <v>332</v>
      </c>
      <c r="C233" s="18">
        <v>0</v>
      </c>
      <c r="D233" s="21">
        <v>0</v>
      </c>
      <c r="E233" s="18">
        <v>0</v>
      </c>
      <c r="F233" s="22">
        <v>1995000</v>
      </c>
    </row>
    <row r="234" spans="1:6" ht="18" customHeight="1" thickBot="1" x14ac:dyDescent="0.3">
      <c r="A234" s="43">
        <v>22021084</v>
      </c>
      <c r="B234" s="58" t="s">
        <v>299</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548" t="s">
        <v>764</v>
      </c>
      <c r="B237" s="549"/>
      <c r="C237" s="549"/>
      <c r="D237" s="549"/>
      <c r="E237" s="549"/>
      <c r="F237" s="550"/>
    </row>
    <row r="238" spans="1:6" ht="18" customHeight="1" thickBot="1" x14ac:dyDescent="0.35">
      <c r="A238" s="548" t="s">
        <v>716</v>
      </c>
      <c r="B238" s="549"/>
      <c r="C238" s="549"/>
      <c r="D238" s="549"/>
      <c r="E238" s="549"/>
      <c r="F238" s="550"/>
    </row>
    <row r="239" spans="1:6" ht="18" customHeight="1" thickBot="1" x14ac:dyDescent="0.35">
      <c r="A239" s="548" t="s">
        <v>724</v>
      </c>
      <c r="B239" s="549"/>
      <c r="C239" s="549"/>
      <c r="D239" s="549"/>
      <c r="E239" s="549"/>
      <c r="F239" s="550"/>
    </row>
    <row r="240" spans="1:6" ht="18" customHeight="1" thickBot="1" x14ac:dyDescent="0.35">
      <c r="A240" s="548"/>
      <c r="B240" s="549"/>
      <c r="C240" s="549"/>
      <c r="D240" s="549"/>
      <c r="E240" s="549"/>
      <c r="F240" s="550"/>
    </row>
    <row r="241" spans="1:13" ht="18" customHeight="1" thickBot="1" x14ac:dyDescent="0.35">
      <c r="A241" s="554" t="s">
        <v>796</v>
      </c>
      <c r="B241" s="555"/>
      <c r="C241" s="555"/>
      <c r="D241" s="555"/>
      <c r="E241" s="555"/>
      <c r="F241" s="556"/>
    </row>
    <row r="242" spans="1:13" ht="15.75" thickBot="1" x14ac:dyDescent="0.3">
      <c r="A242" s="557" t="s">
        <v>848</v>
      </c>
      <c r="B242" s="557" t="s">
        <v>688</v>
      </c>
      <c r="C242" s="559" t="s">
        <v>709</v>
      </c>
      <c r="D242" s="560"/>
      <c r="E242" s="561"/>
      <c r="F242" s="55" t="s">
        <v>710</v>
      </c>
    </row>
    <row r="243" spans="1:13" ht="15.75" thickBot="1" x14ac:dyDescent="0.3">
      <c r="A243" s="558"/>
      <c r="B243" s="558"/>
      <c r="C243" s="66" t="s">
        <v>773</v>
      </c>
      <c r="D243" s="39" t="s">
        <v>774</v>
      </c>
      <c r="E243" s="40" t="s">
        <v>775</v>
      </c>
      <c r="F243" s="41" t="s">
        <v>773</v>
      </c>
    </row>
    <row r="244" spans="1:13" ht="18" customHeight="1" x14ac:dyDescent="0.25">
      <c r="A244" s="115">
        <v>22020711</v>
      </c>
      <c r="B244" s="56" t="s">
        <v>393</v>
      </c>
      <c r="C244" s="16">
        <v>82227000</v>
      </c>
      <c r="D244" s="33">
        <v>50000000</v>
      </c>
      <c r="E244" s="16">
        <v>-32227000</v>
      </c>
      <c r="F244" s="34">
        <v>0</v>
      </c>
    </row>
    <row r="245" spans="1:13" ht="18" customHeight="1" x14ac:dyDescent="0.25">
      <c r="A245" s="42">
        <v>22020793</v>
      </c>
      <c r="B245" s="57" t="s">
        <v>221</v>
      </c>
      <c r="C245" s="18">
        <v>240000</v>
      </c>
      <c r="D245" s="21">
        <v>7000000</v>
      </c>
      <c r="E245" s="18">
        <v>6760000</v>
      </c>
      <c r="F245" s="22">
        <v>400000</v>
      </c>
    </row>
    <row r="246" spans="1:13" x14ac:dyDescent="0.25">
      <c r="A246" s="42">
        <v>22021103</v>
      </c>
      <c r="B246" s="57" t="s">
        <v>257</v>
      </c>
      <c r="C246" s="18">
        <v>119500120</v>
      </c>
      <c r="D246" s="21">
        <v>120000000</v>
      </c>
      <c r="E246" s="18">
        <v>499880</v>
      </c>
      <c r="F246" s="22">
        <v>56287500</v>
      </c>
    </row>
    <row r="247" spans="1:13" x14ac:dyDescent="0.25">
      <c r="A247" s="42">
        <v>22020303</v>
      </c>
      <c r="B247" s="57" t="s">
        <v>247</v>
      </c>
      <c r="C247" s="18">
        <v>30369216</v>
      </c>
      <c r="D247" s="21">
        <v>32348620</v>
      </c>
      <c r="E247" s="18">
        <v>1979404</v>
      </c>
      <c r="F247" s="22">
        <v>21991750</v>
      </c>
    </row>
    <row r="248" spans="1:13" ht="18" customHeight="1" x14ac:dyDescent="0.25">
      <c r="A248" s="42">
        <v>22020349</v>
      </c>
      <c r="B248" s="57" t="s">
        <v>268</v>
      </c>
      <c r="C248" s="18">
        <v>400000</v>
      </c>
      <c r="D248" s="21">
        <v>1522400</v>
      </c>
      <c r="E248" s="18">
        <v>1122400</v>
      </c>
      <c r="F248" s="22">
        <v>300000</v>
      </c>
    </row>
    <row r="249" spans="1:13" ht="18" customHeight="1" x14ac:dyDescent="0.25">
      <c r="A249" s="42">
        <v>22021046</v>
      </c>
      <c r="B249" s="57" t="s">
        <v>518</v>
      </c>
      <c r="C249" s="18">
        <v>0</v>
      </c>
      <c r="D249" s="21">
        <v>1700000</v>
      </c>
      <c r="E249" s="18">
        <v>1700000</v>
      </c>
      <c r="F249" s="22">
        <v>0</v>
      </c>
    </row>
    <row r="250" spans="1:13" x14ac:dyDescent="0.25">
      <c r="A250" s="42">
        <v>22020749</v>
      </c>
      <c r="B250" s="57" t="s">
        <v>454</v>
      </c>
      <c r="C250" s="18">
        <v>0</v>
      </c>
      <c r="D250" s="21">
        <v>4000000</v>
      </c>
      <c r="E250" s="18">
        <v>4000000</v>
      </c>
      <c r="F250" s="22">
        <v>0</v>
      </c>
    </row>
    <row r="251" spans="1:13" ht="18" customHeight="1" x14ac:dyDescent="0.25">
      <c r="A251" s="42">
        <v>22020787</v>
      </c>
      <c r="B251" s="57" t="s">
        <v>576</v>
      </c>
      <c r="C251" s="18">
        <v>0</v>
      </c>
      <c r="D251" s="21">
        <v>6000000</v>
      </c>
      <c r="E251" s="18">
        <v>6000000</v>
      </c>
      <c r="F251" s="22">
        <v>0</v>
      </c>
    </row>
    <row r="252" spans="1:13" ht="18" customHeight="1" x14ac:dyDescent="0.25">
      <c r="A252" s="42">
        <v>22020362</v>
      </c>
      <c r="B252" s="57" t="s">
        <v>584</v>
      </c>
      <c r="C252" s="18">
        <v>0</v>
      </c>
      <c r="D252" s="21">
        <v>500000</v>
      </c>
      <c r="E252" s="18">
        <v>500000</v>
      </c>
      <c r="F252" s="22">
        <v>0</v>
      </c>
    </row>
    <row r="253" spans="1:13" ht="18" customHeight="1" x14ac:dyDescent="0.25">
      <c r="A253" s="42">
        <v>22020779</v>
      </c>
      <c r="B253" s="57" t="s">
        <v>547</v>
      </c>
      <c r="C253" s="18">
        <v>0</v>
      </c>
      <c r="D253" s="21">
        <v>12000000</v>
      </c>
      <c r="E253" s="18">
        <v>12000000</v>
      </c>
      <c r="F253" s="22">
        <v>0</v>
      </c>
    </row>
    <row r="254" spans="1:13" ht="18" customHeight="1" x14ac:dyDescent="0.25">
      <c r="A254" s="42">
        <v>22020679</v>
      </c>
      <c r="B254" s="19" t="s">
        <v>227</v>
      </c>
      <c r="C254" s="63">
        <v>1116530947</v>
      </c>
      <c r="D254" s="19">
        <v>1116990872</v>
      </c>
      <c r="E254" s="18">
        <v>459925</v>
      </c>
      <c r="F254" s="32">
        <v>1207167150.5799999</v>
      </c>
      <c r="G254" s="15"/>
    </row>
    <row r="255" spans="1:13" ht="18" customHeight="1" x14ac:dyDescent="0.25">
      <c r="A255" s="42">
        <v>22021104</v>
      </c>
      <c r="B255" s="57" t="s">
        <v>258</v>
      </c>
      <c r="C255" s="18">
        <v>29000000</v>
      </c>
      <c r="D255" s="21">
        <v>30000000</v>
      </c>
      <c r="E255" s="18">
        <v>1000000</v>
      </c>
      <c r="F255" s="22">
        <v>7250000</v>
      </c>
    </row>
    <row r="256" spans="1:13" ht="18" customHeight="1" x14ac:dyDescent="0.25">
      <c r="A256" s="42">
        <v>22020602</v>
      </c>
      <c r="B256" s="57" t="s">
        <v>353</v>
      </c>
      <c r="C256" s="18">
        <v>4834800</v>
      </c>
      <c r="D256" s="21">
        <v>6850000</v>
      </c>
      <c r="E256" s="18">
        <v>2015200</v>
      </c>
      <c r="F256" s="22">
        <v>2650000</v>
      </c>
      <c r="H256" s="38"/>
      <c r="I256" s="38"/>
      <c r="J256" s="38"/>
      <c r="K256" s="38"/>
      <c r="L256" s="38"/>
      <c r="M256" s="38"/>
    </row>
    <row r="257" spans="1:13" ht="18" customHeight="1" x14ac:dyDescent="0.25">
      <c r="A257" s="42">
        <v>22020301</v>
      </c>
      <c r="B257" s="57" t="s">
        <v>216</v>
      </c>
      <c r="C257" s="18">
        <v>374701623</v>
      </c>
      <c r="D257" s="21">
        <v>374948635</v>
      </c>
      <c r="E257" s="18">
        <v>247012</v>
      </c>
      <c r="F257" s="22">
        <v>98922818</v>
      </c>
      <c r="H257" s="38"/>
      <c r="I257" s="38"/>
      <c r="J257" s="38"/>
      <c r="K257" s="38"/>
      <c r="L257" s="38"/>
      <c r="M257" s="38"/>
    </row>
    <row r="258" spans="1:13" ht="18" customHeight="1" x14ac:dyDescent="0.25">
      <c r="A258" s="42">
        <v>22020683</v>
      </c>
      <c r="B258" s="57" t="s">
        <v>363</v>
      </c>
      <c r="C258" s="18">
        <v>0</v>
      </c>
      <c r="D258" s="21">
        <v>14350000</v>
      </c>
      <c r="E258" s="18">
        <v>14350000</v>
      </c>
      <c r="F258" s="22">
        <v>79838500</v>
      </c>
      <c r="H258" s="38"/>
      <c r="I258" s="38"/>
      <c r="J258" s="38"/>
      <c r="K258" s="38"/>
      <c r="L258" s="38"/>
      <c r="M258" s="38"/>
    </row>
    <row r="259" spans="1:13" ht="18" customHeight="1" x14ac:dyDescent="0.25">
      <c r="A259" s="42">
        <v>22020114</v>
      </c>
      <c r="B259" s="19" t="s">
        <v>329</v>
      </c>
      <c r="C259" s="63">
        <v>21500250</v>
      </c>
      <c r="D259" s="19">
        <v>22000000</v>
      </c>
      <c r="E259" s="19">
        <v>499750</v>
      </c>
      <c r="F259" s="32">
        <v>470860911.44</v>
      </c>
      <c r="H259" s="38"/>
      <c r="I259" s="38"/>
      <c r="J259" s="38"/>
      <c r="K259" s="38"/>
      <c r="L259" s="38"/>
      <c r="M259" s="38"/>
    </row>
    <row r="260" spans="1:13" ht="18" customHeight="1" x14ac:dyDescent="0.25">
      <c r="A260" s="42">
        <v>22021075</v>
      </c>
      <c r="B260" s="57" t="s">
        <v>557</v>
      </c>
      <c r="C260" s="18">
        <v>0</v>
      </c>
      <c r="D260" s="21">
        <v>5000000</v>
      </c>
      <c r="E260" s="18">
        <v>5000000</v>
      </c>
      <c r="F260" s="22">
        <v>0</v>
      </c>
    </row>
    <row r="261" spans="1:13" ht="18" customHeight="1" x14ac:dyDescent="0.25">
      <c r="A261" s="42">
        <v>22020784</v>
      </c>
      <c r="B261" s="57" t="s">
        <v>555</v>
      </c>
      <c r="C261" s="18">
        <v>0</v>
      </c>
      <c r="D261" s="21">
        <v>5000000</v>
      </c>
      <c r="E261" s="18">
        <v>5000000</v>
      </c>
      <c r="F261" s="22">
        <v>0</v>
      </c>
    </row>
    <row r="262" spans="1:13" ht="18" customHeight="1" x14ac:dyDescent="0.25">
      <c r="A262" s="42">
        <v>22020802</v>
      </c>
      <c r="B262" s="57" t="s">
        <v>450</v>
      </c>
      <c r="C262" s="18">
        <v>0</v>
      </c>
      <c r="D262" s="21">
        <v>6600000</v>
      </c>
      <c r="E262" s="18">
        <v>6600000</v>
      </c>
      <c r="F262" s="22">
        <v>0</v>
      </c>
    </row>
    <row r="263" spans="1:13" ht="18" customHeight="1" x14ac:dyDescent="0.25">
      <c r="A263" s="42">
        <v>22021077</v>
      </c>
      <c r="B263" s="57" t="s">
        <v>311</v>
      </c>
      <c r="C263" s="18">
        <v>245000000</v>
      </c>
      <c r="D263" s="21">
        <v>250000000</v>
      </c>
      <c r="E263" s="18">
        <v>5000000</v>
      </c>
      <c r="F263" s="22">
        <v>4700000</v>
      </c>
    </row>
    <row r="264" spans="1:13" ht="31.5" customHeight="1" x14ac:dyDescent="0.25">
      <c r="A264" s="42">
        <v>22021111</v>
      </c>
      <c r="B264" s="57" t="s">
        <v>459</v>
      </c>
      <c r="C264" s="18">
        <v>17500150</v>
      </c>
      <c r="D264" s="21">
        <v>20000000</v>
      </c>
      <c r="E264" s="18">
        <v>2499850</v>
      </c>
      <c r="F264" s="22">
        <v>0</v>
      </c>
    </row>
    <row r="265" spans="1:13" ht="18" customHeight="1" x14ac:dyDescent="0.25">
      <c r="A265" s="42">
        <v>22020662</v>
      </c>
      <c r="B265" s="57" t="s">
        <v>554</v>
      </c>
      <c r="C265" s="18">
        <v>14520000</v>
      </c>
      <c r="D265" s="21">
        <v>15000000</v>
      </c>
      <c r="E265" s="18">
        <v>480000</v>
      </c>
      <c r="F265" s="22">
        <v>0</v>
      </c>
    </row>
    <row r="266" spans="1:13" ht="18" customHeight="1" x14ac:dyDescent="0.25">
      <c r="A266" s="42">
        <v>22021019</v>
      </c>
      <c r="B266" s="57" t="s">
        <v>344</v>
      </c>
      <c r="C266" s="18">
        <v>14375000</v>
      </c>
      <c r="D266" s="21">
        <v>15500000</v>
      </c>
      <c r="E266" s="18">
        <v>1125000</v>
      </c>
      <c r="F266" s="22">
        <v>78167280</v>
      </c>
    </row>
    <row r="267" spans="1:13" ht="18" customHeight="1" x14ac:dyDescent="0.25">
      <c r="A267" s="42">
        <v>22020616</v>
      </c>
      <c r="B267" s="57" t="s">
        <v>493</v>
      </c>
      <c r="C267" s="18">
        <v>0</v>
      </c>
      <c r="D267" s="21">
        <v>500000</v>
      </c>
      <c r="E267" s="18">
        <v>500000</v>
      </c>
      <c r="F267" s="22">
        <v>0</v>
      </c>
    </row>
    <row r="268" spans="1:13" ht="18" customHeight="1" x14ac:dyDescent="0.25">
      <c r="A268" s="42">
        <v>22020689</v>
      </c>
      <c r="B268" s="57" t="s">
        <v>372</v>
      </c>
      <c r="C268" s="18">
        <v>1350000</v>
      </c>
      <c r="D268" s="21">
        <v>3040000</v>
      </c>
      <c r="E268" s="18">
        <v>1690000</v>
      </c>
      <c r="F268" s="22">
        <v>0</v>
      </c>
    </row>
    <row r="269" spans="1:13" x14ac:dyDescent="0.25">
      <c r="A269" s="42">
        <v>22020315</v>
      </c>
      <c r="B269" s="57" t="s">
        <v>365</v>
      </c>
      <c r="C269" s="18"/>
      <c r="D269" s="21">
        <v>403091</v>
      </c>
      <c r="E269" s="18">
        <v>403091</v>
      </c>
      <c r="F269" s="22">
        <v>3570000</v>
      </c>
    </row>
    <row r="270" spans="1:13" ht="18" customHeight="1" x14ac:dyDescent="0.25">
      <c r="A270" s="42">
        <v>22020302</v>
      </c>
      <c r="B270" s="57" t="s">
        <v>266</v>
      </c>
      <c r="C270" s="18">
        <v>6739616</v>
      </c>
      <c r="D270" s="21">
        <v>7480000</v>
      </c>
      <c r="E270" s="18">
        <v>740384</v>
      </c>
      <c r="F270" s="22">
        <v>13683150</v>
      </c>
    </row>
    <row r="271" spans="1:13" ht="18" customHeight="1" x14ac:dyDescent="0.25">
      <c r="A271" s="42">
        <v>22020434</v>
      </c>
      <c r="B271" s="57" t="s">
        <v>315</v>
      </c>
      <c r="C271" s="18">
        <v>0</v>
      </c>
      <c r="D271" s="21">
        <v>500000</v>
      </c>
      <c r="E271" s="18">
        <v>500000</v>
      </c>
      <c r="F271" s="22">
        <v>56800000</v>
      </c>
    </row>
    <row r="272" spans="1:13" ht="18" customHeight="1" x14ac:dyDescent="0.25">
      <c r="A272" s="42">
        <v>22020803</v>
      </c>
      <c r="B272" s="57" t="s">
        <v>234</v>
      </c>
      <c r="C272" s="18">
        <v>99872049.5</v>
      </c>
      <c r="D272" s="21">
        <v>100000000</v>
      </c>
      <c r="E272" s="18">
        <v>127950.5</v>
      </c>
      <c r="F272" s="22">
        <v>52623902.539999999</v>
      </c>
    </row>
    <row r="273" spans="1:6" ht="27" customHeight="1" x14ac:dyDescent="0.25">
      <c r="A273" s="42">
        <v>22021042</v>
      </c>
      <c r="B273" s="57" t="s">
        <v>506</v>
      </c>
      <c r="C273" s="18">
        <v>0</v>
      </c>
      <c r="D273" s="21">
        <v>700000</v>
      </c>
      <c r="E273" s="18">
        <v>700000</v>
      </c>
      <c r="F273" s="22">
        <v>0</v>
      </c>
    </row>
    <row r="274" spans="1:6" ht="18" customHeight="1" x14ac:dyDescent="0.25">
      <c r="A274" s="42">
        <v>22021005</v>
      </c>
      <c r="B274" s="57" t="s">
        <v>238</v>
      </c>
      <c r="C274" s="18">
        <v>8086200</v>
      </c>
      <c r="D274" s="21">
        <v>8558909</v>
      </c>
      <c r="E274" s="18">
        <v>472709</v>
      </c>
      <c r="F274" s="22">
        <v>182735.5</v>
      </c>
    </row>
    <row r="275" spans="1:6" ht="18" customHeight="1" x14ac:dyDescent="0.25">
      <c r="A275" s="42">
        <v>22020744</v>
      </c>
      <c r="B275" s="57" t="s">
        <v>543</v>
      </c>
      <c r="C275" s="18">
        <v>0</v>
      </c>
      <c r="D275" s="21">
        <v>2500000</v>
      </c>
      <c r="E275" s="18">
        <v>2500000</v>
      </c>
      <c r="F275" s="22">
        <v>0</v>
      </c>
    </row>
    <row r="276" spans="1:6" ht="18" customHeight="1" x14ac:dyDescent="0.25">
      <c r="A276" s="42">
        <v>22020752</v>
      </c>
      <c r="B276" s="57" t="s">
        <v>532</v>
      </c>
      <c r="C276" s="18">
        <v>0</v>
      </c>
      <c r="D276" s="21">
        <v>3000000</v>
      </c>
      <c r="E276" s="18">
        <v>3000000</v>
      </c>
      <c r="F276" s="22">
        <v>0</v>
      </c>
    </row>
    <row r="277" spans="1:6" ht="18" customHeight="1" x14ac:dyDescent="0.25">
      <c r="A277" s="42">
        <v>22021032</v>
      </c>
      <c r="B277" s="57" t="s">
        <v>590</v>
      </c>
      <c r="C277" s="18">
        <v>8552500</v>
      </c>
      <c r="D277" s="21">
        <v>10000000</v>
      </c>
      <c r="E277" s="18">
        <v>1447500</v>
      </c>
      <c r="F277" s="22">
        <v>0</v>
      </c>
    </row>
    <row r="278" spans="1:6" ht="18" customHeight="1" x14ac:dyDescent="0.25">
      <c r="A278" s="42">
        <v>22020732</v>
      </c>
      <c r="B278" s="57" t="s">
        <v>440</v>
      </c>
      <c r="C278" s="18">
        <v>0</v>
      </c>
      <c r="D278" s="21">
        <v>16000000</v>
      </c>
      <c r="E278" s="18">
        <v>16000000</v>
      </c>
      <c r="F278" s="22">
        <v>0</v>
      </c>
    </row>
    <row r="279" spans="1:6" ht="18" customHeight="1" x14ac:dyDescent="0.25">
      <c r="A279" s="42">
        <v>22021096</v>
      </c>
      <c r="B279" s="57" t="s">
        <v>242</v>
      </c>
      <c r="C279" s="18">
        <v>58007300</v>
      </c>
      <c r="D279" s="21">
        <v>58264821</v>
      </c>
      <c r="E279" s="18">
        <v>257521</v>
      </c>
      <c r="F279" s="22">
        <v>25672238</v>
      </c>
    </row>
    <row r="280" spans="1:6" ht="18" customHeight="1" x14ac:dyDescent="0.25">
      <c r="A280" s="42">
        <v>22020674</v>
      </c>
      <c r="B280" s="57" t="s">
        <v>321</v>
      </c>
      <c r="C280" s="18">
        <v>2763350</v>
      </c>
      <c r="D280" s="21">
        <v>10000000</v>
      </c>
      <c r="E280" s="18">
        <v>7236650</v>
      </c>
      <c r="F280" s="22">
        <v>1938350</v>
      </c>
    </row>
    <row r="281" spans="1:6" ht="18" customHeight="1" x14ac:dyDescent="0.25">
      <c r="A281" s="42">
        <v>22021064</v>
      </c>
      <c r="B281" s="57" t="s">
        <v>386</v>
      </c>
      <c r="C281" s="18">
        <v>3873375</v>
      </c>
      <c r="D281" s="21">
        <v>8000000</v>
      </c>
      <c r="E281" s="18">
        <v>4126625</v>
      </c>
      <c r="F281" s="22">
        <v>0</v>
      </c>
    </row>
    <row r="282" spans="1:6" ht="18" customHeight="1" x14ac:dyDescent="0.25">
      <c r="A282" s="42">
        <v>22020319</v>
      </c>
      <c r="B282" s="57" t="s">
        <v>293</v>
      </c>
      <c r="C282" s="18">
        <v>6050000</v>
      </c>
      <c r="D282" s="21">
        <v>6360000</v>
      </c>
      <c r="E282" s="18">
        <v>310000</v>
      </c>
      <c r="F282" s="22">
        <v>70000</v>
      </c>
    </row>
    <row r="283" spans="1:6" ht="18" customHeight="1" x14ac:dyDescent="0.25">
      <c r="A283" s="42">
        <v>22021097</v>
      </c>
      <c r="B283" s="57" t="s">
        <v>527</v>
      </c>
      <c r="C283" s="18">
        <v>0</v>
      </c>
      <c r="D283" s="21">
        <v>1000000</v>
      </c>
      <c r="E283" s="18">
        <v>1000000</v>
      </c>
      <c r="F283" s="22">
        <v>0</v>
      </c>
    </row>
    <row r="284" spans="1:6" ht="18" customHeight="1" x14ac:dyDescent="0.25">
      <c r="A284" s="42">
        <v>22020333</v>
      </c>
      <c r="B284" s="57" t="s">
        <v>244</v>
      </c>
      <c r="C284" s="18">
        <v>19304200</v>
      </c>
      <c r="D284" s="21">
        <v>19502131</v>
      </c>
      <c r="E284" s="18">
        <v>197931</v>
      </c>
      <c r="F284" s="22">
        <v>1920862</v>
      </c>
    </row>
    <row r="285" spans="1:6" ht="18" customHeight="1" x14ac:dyDescent="0.25">
      <c r="A285" s="42">
        <v>22020350</v>
      </c>
      <c r="B285" s="57" t="s">
        <v>402</v>
      </c>
      <c r="C285" s="18">
        <v>46052000</v>
      </c>
      <c r="D285" s="21">
        <v>47020465</v>
      </c>
      <c r="E285" s="18">
        <v>968465</v>
      </c>
      <c r="F285" s="22">
        <v>0</v>
      </c>
    </row>
    <row r="286" spans="1:6" x14ac:dyDescent="0.25">
      <c r="A286" s="42">
        <v>22020320</v>
      </c>
      <c r="B286" s="57" t="s">
        <v>514</v>
      </c>
      <c r="C286" s="18">
        <v>0</v>
      </c>
      <c r="D286" s="21">
        <v>1750000</v>
      </c>
      <c r="E286" s="18">
        <v>1750000</v>
      </c>
      <c r="F286" s="22">
        <v>0</v>
      </c>
    </row>
    <row r="287" spans="1:6" ht="18" customHeight="1" x14ac:dyDescent="0.25">
      <c r="A287" s="42">
        <v>22020305</v>
      </c>
      <c r="B287" s="57" t="s">
        <v>281</v>
      </c>
      <c r="C287" s="18">
        <v>16734140.189999999</v>
      </c>
      <c r="D287" s="21">
        <v>16786125</v>
      </c>
      <c r="E287" s="18">
        <v>51984.810000000522</v>
      </c>
      <c r="F287" s="22">
        <v>53064695</v>
      </c>
    </row>
    <row r="288" spans="1:6" ht="18" customHeight="1" x14ac:dyDescent="0.25">
      <c r="A288" s="42">
        <v>22021204</v>
      </c>
      <c r="B288" s="57" t="s">
        <v>456</v>
      </c>
      <c r="C288" s="18">
        <v>0</v>
      </c>
      <c r="D288" s="21">
        <v>1900000</v>
      </c>
      <c r="E288" s="18">
        <v>1900000</v>
      </c>
      <c r="F288" s="22">
        <v>0</v>
      </c>
    </row>
    <row r="289" spans="1:6" ht="18" customHeight="1" x14ac:dyDescent="0.25">
      <c r="A289" s="42">
        <v>22021115</v>
      </c>
      <c r="B289" s="57" t="s">
        <v>468</v>
      </c>
      <c r="C289" s="18">
        <v>0</v>
      </c>
      <c r="D289" s="21">
        <v>3000000</v>
      </c>
      <c r="E289" s="18">
        <v>3000000</v>
      </c>
      <c r="F289" s="22">
        <v>0</v>
      </c>
    </row>
    <row r="290" spans="1:6" ht="18" customHeight="1" x14ac:dyDescent="0.25">
      <c r="A290" s="42">
        <v>22020334</v>
      </c>
      <c r="B290" s="57" t="s">
        <v>400</v>
      </c>
      <c r="C290" s="18">
        <v>370000</v>
      </c>
      <c r="D290" s="21">
        <v>6121000</v>
      </c>
      <c r="E290" s="18">
        <v>5751000</v>
      </c>
      <c r="F290" s="22">
        <v>0</v>
      </c>
    </row>
    <row r="291" spans="1:6" x14ac:dyDescent="0.25">
      <c r="A291" s="42">
        <v>22020306</v>
      </c>
      <c r="B291" s="57" t="s">
        <v>519</v>
      </c>
      <c r="C291" s="18">
        <v>0</v>
      </c>
      <c r="D291" s="21">
        <v>2000000</v>
      </c>
      <c r="E291" s="18">
        <v>2000000</v>
      </c>
      <c r="F291" s="22">
        <v>0</v>
      </c>
    </row>
    <row r="292" spans="1:6" ht="18" customHeight="1" x14ac:dyDescent="0.25">
      <c r="A292" s="42">
        <v>22020331</v>
      </c>
      <c r="B292" s="57" t="s">
        <v>537</v>
      </c>
      <c r="C292" s="18">
        <v>0</v>
      </c>
      <c r="D292" s="21">
        <v>5550000</v>
      </c>
      <c r="E292" s="18">
        <v>5550000</v>
      </c>
      <c r="F292" s="22">
        <v>0</v>
      </c>
    </row>
    <row r="293" spans="1:6" ht="17.25" customHeight="1" thickBot="1" x14ac:dyDescent="0.3">
      <c r="A293" s="49">
        <v>22021209</v>
      </c>
      <c r="B293" s="61" t="s">
        <v>460</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548" t="s">
        <v>764</v>
      </c>
      <c r="B296" s="549"/>
      <c r="C296" s="549"/>
      <c r="D296" s="549"/>
      <c r="E296" s="549"/>
      <c r="F296" s="550"/>
    </row>
    <row r="297" spans="1:6" ht="17.25" customHeight="1" thickBot="1" x14ac:dyDescent="0.35">
      <c r="A297" s="548" t="s">
        <v>716</v>
      </c>
      <c r="B297" s="549"/>
      <c r="C297" s="549"/>
      <c r="D297" s="549"/>
      <c r="E297" s="549"/>
      <c r="F297" s="550"/>
    </row>
    <row r="298" spans="1:6" ht="17.25" customHeight="1" thickBot="1" x14ac:dyDescent="0.35">
      <c r="A298" s="548" t="s">
        <v>724</v>
      </c>
      <c r="B298" s="549"/>
      <c r="C298" s="549"/>
      <c r="D298" s="549"/>
      <c r="E298" s="549"/>
      <c r="F298" s="550"/>
    </row>
    <row r="299" spans="1:6" ht="17.25" customHeight="1" thickBot="1" x14ac:dyDescent="0.35">
      <c r="A299" s="548"/>
      <c r="B299" s="549"/>
      <c r="C299" s="549"/>
      <c r="D299" s="549"/>
      <c r="E299" s="549"/>
      <c r="F299" s="550"/>
    </row>
    <row r="300" spans="1:6" ht="17.25" customHeight="1" thickBot="1" x14ac:dyDescent="0.35">
      <c r="A300" s="554" t="s">
        <v>796</v>
      </c>
      <c r="B300" s="555"/>
      <c r="C300" s="555"/>
      <c r="D300" s="555"/>
      <c r="E300" s="555"/>
      <c r="F300" s="556"/>
    </row>
    <row r="301" spans="1:6" ht="15.75" thickBot="1" x14ac:dyDescent="0.3">
      <c r="A301" s="557" t="s">
        <v>848</v>
      </c>
      <c r="B301" s="557" t="s">
        <v>688</v>
      </c>
      <c r="C301" s="559" t="s">
        <v>709</v>
      </c>
      <c r="D301" s="560"/>
      <c r="E301" s="561"/>
      <c r="F301" s="55" t="s">
        <v>710</v>
      </c>
    </row>
    <row r="302" spans="1:6" ht="15.75" thickBot="1" x14ac:dyDescent="0.3">
      <c r="A302" s="558"/>
      <c r="B302" s="558"/>
      <c r="C302" s="66" t="s">
        <v>773</v>
      </c>
      <c r="D302" s="39" t="s">
        <v>774</v>
      </c>
      <c r="E302" s="40" t="s">
        <v>775</v>
      </c>
      <c r="F302" s="41" t="s">
        <v>773</v>
      </c>
    </row>
    <row r="303" spans="1:6" ht="18" customHeight="1" x14ac:dyDescent="0.25">
      <c r="A303" s="115">
        <v>22020358</v>
      </c>
      <c r="B303" s="56" t="s">
        <v>503</v>
      </c>
      <c r="C303" s="16">
        <v>0</v>
      </c>
      <c r="D303" s="33">
        <v>2500000</v>
      </c>
      <c r="E303" s="16">
        <v>2500000</v>
      </c>
      <c r="F303" s="34">
        <v>0</v>
      </c>
    </row>
    <row r="304" spans="1:6" ht="18" customHeight="1" x14ac:dyDescent="0.25">
      <c r="A304" s="42">
        <v>22020433</v>
      </c>
      <c r="B304" s="57" t="s">
        <v>289</v>
      </c>
      <c r="C304" s="18">
        <v>12100000</v>
      </c>
      <c r="D304" s="21">
        <v>12186000</v>
      </c>
      <c r="E304" s="18">
        <v>86000</v>
      </c>
      <c r="F304" s="22">
        <v>2490000</v>
      </c>
    </row>
    <row r="305" spans="1:7" ht="18" customHeight="1" x14ac:dyDescent="0.25">
      <c r="A305" s="42">
        <v>22020658</v>
      </c>
      <c r="B305" s="57" t="s">
        <v>272</v>
      </c>
      <c r="C305" s="18">
        <v>11503000</v>
      </c>
      <c r="D305" s="21">
        <v>12310000</v>
      </c>
      <c r="E305" s="18">
        <v>807000</v>
      </c>
      <c r="F305" s="22">
        <v>698300</v>
      </c>
    </row>
    <row r="306" spans="1:7" ht="18" customHeight="1" x14ac:dyDescent="0.25">
      <c r="A306" s="42">
        <v>22021013</v>
      </c>
      <c r="B306" s="57" t="s">
        <v>298</v>
      </c>
      <c r="C306" s="18">
        <v>2750250</v>
      </c>
      <c r="D306" s="21">
        <v>2756830</v>
      </c>
      <c r="E306" s="18">
        <v>6580</v>
      </c>
      <c r="F306" s="22">
        <v>245000</v>
      </c>
    </row>
    <row r="307" spans="1:7" ht="18" customHeight="1" x14ac:dyDescent="0.25">
      <c r="A307" s="42">
        <v>22020620</v>
      </c>
      <c r="B307" s="57" t="s">
        <v>495</v>
      </c>
      <c r="C307" s="18">
        <v>0</v>
      </c>
      <c r="D307" s="21">
        <v>200000</v>
      </c>
      <c r="E307" s="18">
        <v>200000</v>
      </c>
      <c r="F307" s="22">
        <v>0</v>
      </c>
    </row>
    <row r="308" spans="1:7" ht="18" customHeight="1" x14ac:dyDescent="0.25">
      <c r="A308" s="42">
        <v>22020753</v>
      </c>
      <c r="B308" s="57" t="s">
        <v>387</v>
      </c>
      <c r="C308" s="18"/>
      <c r="D308" s="21">
        <v>4000000</v>
      </c>
      <c r="E308" s="18">
        <v>4000000</v>
      </c>
      <c r="F308" s="22">
        <v>0</v>
      </c>
    </row>
    <row r="309" spans="1:7" ht="18" customHeight="1" x14ac:dyDescent="0.25">
      <c r="A309" s="42">
        <v>22020324</v>
      </c>
      <c r="B309" s="57" t="s">
        <v>337</v>
      </c>
      <c r="C309" s="18">
        <v>19249010</v>
      </c>
      <c r="D309" s="21">
        <v>19372204</v>
      </c>
      <c r="E309" s="18">
        <v>123194</v>
      </c>
      <c r="F309" s="22">
        <v>11162510</v>
      </c>
    </row>
    <row r="310" spans="1:7" ht="18" customHeight="1" x14ac:dyDescent="0.25">
      <c r="A310" s="42">
        <v>22020360</v>
      </c>
      <c r="B310" s="57" t="s">
        <v>382</v>
      </c>
      <c r="C310" s="18">
        <v>1000000</v>
      </c>
      <c r="D310" s="21">
        <v>1000000</v>
      </c>
      <c r="E310" s="18">
        <v>0</v>
      </c>
      <c r="F310" s="22">
        <v>0</v>
      </c>
    </row>
    <row r="311" spans="1:7" ht="18" customHeight="1" x14ac:dyDescent="0.25">
      <c r="A311" s="42">
        <v>22020722</v>
      </c>
      <c r="B311" s="57" t="s">
        <v>297</v>
      </c>
      <c r="C311" s="18">
        <v>5354000</v>
      </c>
      <c r="D311" s="21">
        <v>5762000</v>
      </c>
      <c r="E311" s="18">
        <v>408000</v>
      </c>
      <c r="F311" s="22">
        <v>2572670</v>
      </c>
    </row>
    <row r="312" spans="1:7" ht="18" customHeight="1" x14ac:dyDescent="0.25">
      <c r="A312" s="42">
        <v>22020791</v>
      </c>
      <c r="B312" s="57" t="s">
        <v>505</v>
      </c>
      <c r="C312" s="18">
        <v>0</v>
      </c>
      <c r="D312" s="21">
        <v>2500000</v>
      </c>
      <c r="E312" s="18">
        <v>2500000</v>
      </c>
      <c r="F312" s="22">
        <v>0</v>
      </c>
    </row>
    <row r="313" spans="1:7" ht="18" customHeight="1" x14ac:dyDescent="0.25">
      <c r="A313" s="42">
        <v>22021003</v>
      </c>
      <c r="B313" s="57" t="s">
        <v>224</v>
      </c>
      <c r="C313" s="18">
        <v>314581302.5</v>
      </c>
      <c r="D313" s="63">
        <v>316602796</v>
      </c>
      <c r="E313" s="18">
        <v>2021493.5</v>
      </c>
      <c r="F313" s="22">
        <v>366420300</v>
      </c>
      <c r="G313" s="50">
        <v>140550000</v>
      </c>
    </row>
    <row r="314" spans="1:7" ht="18" customHeight="1" x14ac:dyDescent="0.25">
      <c r="A314" s="42">
        <v>22020417</v>
      </c>
      <c r="B314" s="57" t="s">
        <v>326</v>
      </c>
      <c r="C314" s="18">
        <v>114700</v>
      </c>
      <c r="D314" s="21">
        <v>1300000</v>
      </c>
      <c r="E314" s="18">
        <v>1185300</v>
      </c>
      <c r="F314" s="22">
        <v>30000000</v>
      </c>
    </row>
    <row r="315" spans="1:7" ht="18" customHeight="1" x14ac:dyDescent="0.25">
      <c r="A315" s="42">
        <v>22020449</v>
      </c>
      <c r="B315" s="57" t="s">
        <v>444</v>
      </c>
      <c r="C315" s="18">
        <v>0</v>
      </c>
      <c r="D315" s="21">
        <v>1750000</v>
      </c>
      <c r="E315" s="18">
        <v>1750000</v>
      </c>
      <c r="F315" s="22">
        <v>0</v>
      </c>
      <c r="G315" s="50">
        <f>D313-G313</f>
        <v>176052796</v>
      </c>
    </row>
    <row r="316" spans="1:7" ht="18" customHeight="1" x14ac:dyDescent="0.25">
      <c r="A316" s="42">
        <v>22020341</v>
      </c>
      <c r="B316" s="57" t="s">
        <v>467</v>
      </c>
      <c r="C316" s="18">
        <v>0</v>
      </c>
      <c r="D316" s="21">
        <v>500000</v>
      </c>
      <c r="E316" s="18">
        <v>500000</v>
      </c>
      <c r="F316" s="22">
        <v>0</v>
      </c>
    </row>
    <row r="317" spans="1:7" ht="30" x14ac:dyDescent="0.25">
      <c r="A317" s="42">
        <v>22020426</v>
      </c>
      <c r="B317" s="57" t="s">
        <v>438</v>
      </c>
      <c r="C317" s="18">
        <v>0</v>
      </c>
      <c r="D317" s="21">
        <v>2000000</v>
      </c>
      <c r="E317" s="18">
        <v>2000000</v>
      </c>
      <c r="F317" s="22">
        <v>0</v>
      </c>
    </row>
    <row r="318" spans="1:7" ht="30.75" customHeight="1" x14ac:dyDescent="0.25">
      <c r="A318" s="42">
        <v>22020422</v>
      </c>
      <c r="B318" s="57" t="s">
        <v>442</v>
      </c>
      <c r="C318" s="18">
        <v>8250750</v>
      </c>
      <c r="D318" s="21">
        <v>9000000</v>
      </c>
      <c r="E318" s="18">
        <v>749250</v>
      </c>
      <c r="F318" s="22">
        <v>0</v>
      </c>
    </row>
    <row r="319" spans="1:7" ht="30" x14ac:dyDescent="0.25">
      <c r="A319" s="42">
        <v>22020313</v>
      </c>
      <c r="B319" s="57" t="s">
        <v>470</v>
      </c>
      <c r="C319" s="18">
        <v>0</v>
      </c>
      <c r="D319" s="21">
        <v>1900000</v>
      </c>
      <c r="E319" s="18">
        <v>1900000</v>
      </c>
      <c r="F319" s="22">
        <v>0</v>
      </c>
    </row>
    <row r="320" spans="1:7" ht="18" customHeight="1" x14ac:dyDescent="0.25">
      <c r="A320" s="42">
        <v>22020311</v>
      </c>
      <c r="B320" s="57" t="s">
        <v>520</v>
      </c>
      <c r="C320" s="18">
        <v>0</v>
      </c>
      <c r="D320" s="21">
        <v>1000000</v>
      </c>
      <c r="E320" s="18">
        <v>1000000</v>
      </c>
      <c r="F320" s="22">
        <v>0</v>
      </c>
    </row>
    <row r="321" spans="1:6" ht="18" customHeight="1" x14ac:dyDescent="0.25">
      <c r="A321" s="42">
        <v>22020361</v>
      </c>
      <c r="B321" s="57" t="s">
        <v>361</v>
      </c>
      <c r="C321" s="18">
        <v>3947550</v>
      </c>
      <c r="D321" s="21">
        <v>4000000</v>
      </c>
      <c r="E321" s="18">
        <v>52450</v>
      </c>
      <c r="F321" s="22">
        <v>947550</v>
      </c>
    </row>
    <row r="322" spans="1:6" ht="18" customHeight="1" x14ac:dyDescent="0.25">
      <c r="A322" s="42">
        <v>22020329</v>
      </c>
      <c r="B322" s="57" t="s">
        <v>356</v>
      </c>
      <c r="C322" s="18">
        <v>4500000</v>
      </c>
      <c r="D322" s="21">
        <v>4608000</v>
      </c>
      <c r="E322" s="18">
        <v>108000</v>
      </c>
      <c r="F322" s="22">
        <v>124500</v>
      </c>
    </row>
    <row r="323" spans="1:6" ht="18" customHeight="1" x14ac:dyDescent="0.25">
      <c r="A323" s="42">
        <v>22020353</v>
      </c>
      <c r="B323" s="57" t="s">
        <v>395</v>
      </c>
      <c r="C323" s="18">
        <v>9900000</v>
      </c>
      <c r="D323" s="21">
        <v>3000000</v>
      </c>
      <c r="E323" s="18">
        <v>-6900000</v>
      </c>
      <c r="F323" s="22">
        <v>0</v>
      </c>
    </row>
    <row r="324" spans="1:6" ht="18" customHeight="1" x14ac:dyDescent="0.25">
      <c r="A324" s="42">
        <v>22020609</v>
      </c>
      <c r="B324" s="57" t="s">
        <v>473</v>
      </c>
      <c r="C324" s="18">
        <v>0</v>
      </c>
      <c r="D324" s="21">
        <v>51898</v>
      </c>
      <c r="E324" s="18">
        <v>51898</v>
      </c>
      <c r="F324" s="22">
        <v>0</v>
      </c>
    </row>
    <row r="325" spans="1:6" ht="18" customHeight="1" x14ac:dyDescent="0.25">
      <c r="A325" s="42">
        <v>22020336</v>
      </c>
      <c r="B325" s="57" t="s">
        <v>447</v>
      </c>
      <c r="C325" s="18">
        <v>0</v>
      </c>
      <c r="D325" s="21">
        <v>500000</v>
      </c>
      <c r="E325" s="18">
        <v>500000</v>
      </c>
      <c r="F325" s="22">
        <v>0</v>
      </c>
    </row>
    <row r="326" spans="1:6" ht="24" customHeight="1" x14ac:dyDescent="0.25">
      <c r="A326" s="42">
        <v>22020319</v>
      </c>
      <c r="B326" s="57" t="s">
        <v>404</v>
      </c>
      <c r="C326" s="18">
        <v>16021750</v>
      </c>
      <c r="D326" s="21">
        <v>16816000</v>
      </c>
      <c r="E326" s="18">
        <v>794250</v>
      </c>
      <c r="F326" s="22">
        <v>0</v>
      </c>
    </row>
    <row r="327" spans="1:6" ht="18" customHeight="1" x14ac:dyDescent="0.25">
      <c r="A327" s="42">
        <v>22020404</v>
      </c>
      <c r="B327" s="57" t="s">
        <v>792</v>
      </c>
      <c r="C327" s="18">
        <v>779382100</v>
      </c>
      <c r="D327" s="21">
        <v>780000000</v>
      </c>
      <c r="E327" s="18">
        <v>617900</v>
      </c>
      <c r="F327" s="22">
        <v>570609270</v>
      </c>
    </row>
    <row r="328" spans="1:6" ht="18" customHeight="1" x14ac:dyDescent="0.25">
      <c r="A328" s="42">
        <v>22020503</v>
      </c>
      <c r="B328" s="57" t="s">
        <v>560</v>
      </c>
      <c r="C328" s="18">
        <v>0</v>
      </c>
      <c r="D328" s="21">
        <v>40000</v>
      </c>
      <c r="E328" s="18">
        <v>40000</v>
      </c>
      <c r="F328" s="22">
        <v>0</v>
      </c>
    </row>
    <row r="329" spans="1:6" ht="19.5" customHeight="1" x14ac:dyDescent="0.25">
      <c r="A329" s="42">
        <v>22020210</v>
      </c>
      <c r="B329" s="57" t="s">
        <v>465</v>
      </c>
      <c r="C329" s="18">
        <v>0</v>
      </c>
      <c r="D329" s="21">
        <v>1500000</v>
      </c>
      <c r="E329" s="18">
        <v>1500000</v>
      </c>
      <c r="F329" s="22">
        <v>0</v>
      </c>
    </row>
    <row r="330" spans="1:6" ht="18" customHeight="1" x14ac:dyDescent="0.25">
      <c r="A330" s="42">
        <v>22021011</v>
      </c>
      <c r="B330" s="57" t="s">
        <v>335</v>
      </c>
      <c r="C330" s="18">
        <v>9198350</v>
      </c>
      <c r="D330" s="21">
        <v>9556000</v>
      </c>
      <c r="E330" s="18">
        <v>357650</v>
      </c>
      <c r="F330" s="22">
        <v>907050</v>
      </c>
    </row>
    <row r="331" spans="1:6" ht="18" customHeight="1" x14ac:dyDescent="0.25">
      <c r="A331" s="42">
        <v>22021059</v>
      </c>
      <c r="B331" s="57" t="s">
        <v>526</v>
      </c>
      <c r="C331" s="18">
        <v>0</v>
      </c>
      <c r="D331" s="21">
        <v>2000000</v>
      </c>
      <c r="E331" s="18">
        <v>2000000</v>
      </c>
      <c r="F331" s="22">
        <v>0</v>
      </c>
    </row>
    <row r="332" spans="1:6" ht="18" customHeight="1" x14ac:dyDescent="0.25">
      <c r="A332" s="42">
        <v>22021001</v>
      </c>
      <c r="B332" s="57" t="s">
        <v>229</v>
      </c>
      <c r="C332" s="18">
        <v>778873417</v>
      </c>
      <c r="D332" s="21">
        <v>779291125</v>
      </c>
      <c r="E332" s="18">
        <v>417708</v>
      </c>
      <c r="F332" s="22">
        <v>552440033</v>
      </c>
    </row>
    <row r="333" spans="1:6" ht="18" customHeight="1" x14ac:dyDescent="0.25">
      <c r="A333" s="42">
        <v>22020686</v>
      </c>
      <c r="B333" s="57" t="s">
        <v>485</v>
      </c>
      <c r="C333" s="18">
        <v>0</v>
      </c>
      <c r="D333" s="21">
        <v>1600000</v>
      </c>
      <c r="E333" s="18">
        <v>1600000</v>
      </c>
      <c r="F333" s="22">
        <v>0</v>
      </c>
    </row>
    <row r="334" spans="1:6" ht="18" customHeight="1" x14ac:dyDescent="0.25">
      <c r="A334" s="42">
        <v>22020447</v>
      </c>
      <c r="B334" s="57" t="s">
        <v>572</v>
      </c>
      <c r="C334" s="18">
        <v>2250000</v>
      </c>
      <c r="D334" s="21">
        <v>2540000</v>
      </c>
      <c r="E334" s="18">
        <v>290000</v>
      </c>
      <c r="F334" s="22">
        <v>0</v>
      </c>
    </row>
    <row r="335" spans="1:6" ht="18" customHeight="1" x14ac:dyDescent="0.25">
      <c r="A335" s="42">
        <v>22020345</v>
      </c>
      <c r="B335" s="57" t="s">
        <v>448</v>
      </c>
      <c r="C335" s="18">
        <v>1350250</v>
      </c>
      <c r="D335" s="21">
        <v>1500000</v>
      </c>
      <c r="E335" s="18">
        <v>149750</v>
      </c>
      <c r="F335" s="22">
        <v>0</v>
      </c>
    </row>
    <row r="336" spans="1:6" ht="18" customHeight="1" x14ac:dyDescent="0.25">
      <c r="A336" s="42">
        <v>22021045</v>
      </c>
      <c r="B336" s="57" t="s">
        <v>343</v>
      </c>
      <c r="C336" s="18">
        <v>3334166.65</v>
      </c>
      <c r="D336" s="21">
        <v>3520000</v>
      </c>
      <c r="E336" s="18">
        <v>185833.35000000009</v>
      </c>
      <c r="F336" s="22">
        <v>395000</v>
      </c>
    </row>
    <row r="337" spans="1:6" ht="18" customHeight="1" x14ac:dyDescent="0.25">
      <c r="A337" s="42">
        <v>22021205</v>
      </c>
      <c r="B337" s="57" t="s">
        <v>457</v>
      </c>
      <c r="C337" s="18">
        <v>1750722</v>
      </c>
      <c r="D337" s="21">
        <v>2000000</v>
      </c>
      <c r="E337" s="18">
        <v>249278</v>
      </c>
      <c r="F337" s="22">
        <v>0</v>
      </c>
    </row>
    <row r="338" spans="1:6" ht="18" customHeight="1" x14ac:dyDescent="0.25">
      <c r="A338" s="42">
        <v>22020603</v>
      </c>
      <c r="B338" s="57" t="s">
        <v>793</v>
      </c>
      <c r="C338" s="18">
        <v>19875452.5</v>
      </c>
      <c r="D338" s="21">
        <v>20000000</v>
      </c>
      <c r="E338" s="18">
        <v>124547.5</v>
      </c>
      <c r="F338" s="22">
        <v>1578350</v>
      </c>
    </row>
    <row r="339" spans="1:6" ht="18" customHeight="1" x14ac:dyDescent="0.25">
      <c r="A339" s="42">
        <v>22020705</v>
      </c>
      <c r="B339" s="57" t="s">
        <v>523</v>
      </c>
      <c r="C339" s="18">
        <v>15640000</v>
      </c>
      <c r="D339" s="21">
        <v>16000000</v>
      </c>
      <c r="E339" s="18">
        <v>360000</v>
      </c>
      <c r="F339" s="22">
        <v>0</v>
      </c>
    </row>
    <row r="340" spans="1:6" ht="18" customHeight="1" x14ac:dyDescent="0.25">
      <c r="A340" s="42">
        <v>22020721</v>
      </c>
      <c r="B340" s="57" t="s">
        <v>491</v>
      </c>
      <c r="C340" s="18">
        <v>0</v>
      </c>
      <c r="D340" s="21">
        <v>250000</v>
      </c>
      <c r="E340" s="18">
        <v>250000</v>
      </c>
      <c r="F340" s="22">
        <v>0</v>
      </c>
    </row>
    <row r="341" spans="1:6" ht="18" customHeight="1" x14ac:dyDescent="0.25">
      <c r="A341" s="42">
        <v>22020786</v>
      </c>
      <c r="B341" s="57" t="s">
        <v>478</v>
      </c>
      <c r="C341" s="18">
        <v>0</v>
      </c>
      <c r="D341" s="21">
        <v>100000</v>
      </c>
      <c r="E341" s="18">
        <v>100000</v>
      </c>
      <c r="F341" s="22">
        <v>0</v>
      </c>
    </row>
    <row r="342" spans="1:6" ht="18" customHeight="1" x14ac:dyDescent="0.25">
      <c r="A342" s="42">
        <v>22020206</v>
      </c>
      <c r="B342" s="57" t="s">
        <v>260</v>
      </c>
      <c r="C342" s="18">
        <v>14200000</v>
      </c>
      <c r="D342" s="21">
        <v>15000000</v>
      </c>
      <c r="E342" s="18">
        <v>800000</v>
      </c>
      <c r="F342" s="22">
        <v>77526000</v>
      </c>
    </row>
    <row r="343" spans="1:6" ht="18" customHeight="1" x14ac:dyDescent="0.25">
      <c r="A343" s="42">
        <v>22021082</v>
      </c>
      <c r="B343" s="57" t="s">
        <v>273</v>
      </c>
      <c r="C343" s="18">
        <v>3448600</v>
      </c>
      <c r="D343" s="21">
        <v>4410000</v>
      </c>
      <c r="E343" s="18">
        <v>961400</v>
      </c>
      <c r="F343" s="22">
        <v>394000</v>
      </c>
    </row>
    <row r="344" spans="1:6" ht="18" customHeight="1" x14ac:dyDescent="0.25">
      <c r="A344" s="42">
        <v>22020667</v>
      </c>
      <c r="B344" s="57" t="s">
        <v>350</v>
      </c>
      <c r="C344" s="18">
        <v>12105000</v>
      </c>
      <c r="D344" s="21">
        <v>12220000</v>
      </c>
      <c r="E344" s="18">
        <v>115000</v>
      </c>
      <c r="F344" s="22">
        <v>190000</v>
      </c>
    </row>
    <row r="345" spans="1:6" ht="19.5" customHeight="1" x14ac:dyDescent="0.25">
      <c r="A345" s="42">
        <v>22021109</v>
      </c>
      <c r="B345" s="57" t="s">
        <v>544</v>
      </c>
      <c r="C345" s="18">
        <v>2750210</v>
      </c>
      <c r="D345" s="21">
        <v>3000000</v>
      </c>
      <c r="E345" s="18">
        <v>249790</v>
      </c>
      <c r="F345" s="22">
        <v>0</v>
      </c>
    </row>
    <row r="346" spans="1:6" ht="21" customHeight="1" x14ac:dyDescent="0.25">
      <c r="A346" s="42">
        <v>22020785</v>
      </c>
      <c r="B346" s="57" t="s">
        <v>384</v>
      </c>
      <c r="C346" s="18">
        <v>6665000</v>
      </c>
      <c r="D346" s="21">
        <v>7000000</v>
      </c>
      <c r="E346" s="18">
        <v>335000</v>
      </c>
      <c r="F346" s="22">
        <v>0</v>
      </c>
    </row>
    <row r="347" spans="1:6" ht="30" customHeight="1" x14ac:dyDescent="0.25">
      <c r="A347" s="42">
        <v>22020601</v>
      </c>
      <c r="B347" s="65" t="s">
        <v>783</v>
      </c>
      <c r="C347" s="63">
        <v>299000000</v>
      </c>
      <c r="D347" s="19">
        <v>300000000</v>
      </c>
      <c r="E347" s="19">
        <v>1000000</v>
      </c>
      <c r="F347" s="32">
        <v>1305729930</v>
      </c>
    </row>
    <row r="348" spans="1:6" ht="18" customHeight="1" x14ac:dyDescent="0.25">
      <c r="A348" s="42">
        <v>22020604</v>
      </c>
      <c r="B348" s="19" t="s">
        <v>780</v>
      </c>
      <c r="C348" s="63">
        <v>6208750000</v>
      </c>
      <c r="D348" s="19">
        <v>6895000000</v>
      </c>
      <c r="E348" s="19">
        <v>686250000</v>
      </c>
      <c r="F348" s="32">
        <v>7422966565.8199997</v>
      </c>
    </row>
    <row r="349" spans="1:6" ht="18" customHeight="1" x14ac:dyDescent="0.25">
      <c r="A349" s="42">
        <v>22021202</v>
      </c>
      <c r="B349" s="57" t="s">
        <v>477</v>
      </c>
      <c r="C349" s="18">
        <v>19150500</v>
      </c>
      <c r="D349" s="21">
        <v>19265091</v>
      </c>
      <c r="E349" s="18">
        <v>114591</v>
      </c>
      <c r="F349" s="22">
        <v>0</v>
      </c>
    </row>
    <row r="350" spans="1:6" ht="18" customHeight="1" x14ac:dyDescent="0.25">
      <c r="A350" s="42">
        <v>22020783</v>
      </c>
      <c r="B350" s="57" t="s">
        <v>563</v>
      </c>
      <c r="C350" s="18">
        <v>0</v>
      </c>
      <c r="D350" s="21">
        <v>100000</v>
      </c>
      <c r="E350" s="18">
        <v>100000</v>
      </c>
      <c r="F350" s="22">
        <v>0</v>
      </c>
    </row>
    <row r="351" spans="1:6" ht="18" customHeight="1" x14ac:dyDescent="0.25">
      <c r="A351" s="49">
        <v>22020735</v>
      </c>
      <c r="B351" s="61" t="s">
        <v>360</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548" t="s">
        <v>764</v>
      </c>
      <c r="B354" s="549"/>
      <c r="C354" s="549"/>
      <c r="D354" s="549"/>
      <c r="E354" s="549"/>
      <c r="F354" s="550"/>
    </row>
    <row r="355" spans="1:9" ht="18" customHeight="1" thickBot="1" x14ac:dyDescent="0.35">
      <c r="A355" s="548" t="s">
        <v>716</v>
      </c>
      <c r="B355" s="549"/>
      <c r="C355" s="549"/>
      <c r="D355" s="549"/>
      <c r="E355" s="549"/>
      <c r="F355" s="550"/>
    </row>
    <row r="356" spans="1:9" ht="18" customHeight="1" thickBot="1" x14ac:dyDescent="0.35">
      <c r="A356" s="548" t="s">
        <v>724</v>
      </c>
      <c r="B356" s="549"/>
      <c r="C356" s="549"/>
      <c r="D356" s="549"/>
      <c r="E356" s="549"/>
      <c r="F356" s="550"/>
    </row>
    <row r="357" spans="1:9" ht="18" customHeight="1" thickBot="1" x14ac:dyDescent="0.35">
      <c r="A357" s="548"/>
      <c r="B357" s="549"/>
      <c r="C357" s="549"/>
      <c r="D357" s="549"/>
      <c r="E357" s="549"/>
      <c r="F357" s="550"/>
    </row>
    <row r="358" spans="1:9" ht="18" customHeight="1" thickBot="1" x14ac:dyDescent="0.35">
      <c r="A358" s="554" t="s">
        <v>796</v>
      </c>
      <c r="B358" s="555"/>
      <c r="C358" s="555"/>
      <c r="D358" s="555"/>
      <c r="E358" s="555"/>
      <c r="F358" s="556"/>
    </row>
    <row r="359" spans="1:9" ht="15.75" thickBot="1" x14ac:dyDescent="0.3">
      <c r="A359" s="557" t="s">
        <v>848</v>
      </c>
      <c r="B359" s="557" t="s">
        <v>688</v>
      </c>
      <c r="C359" s="559" t="s">
        <v>709</v>
      </c>
      <c r="D359" s="560"/>
      <c r="E359" s="561"/>
      <c r="F359" s="55" t="s">
        <v>710</v>
      </c>
    </row>
    <row r="360" spans="1:9" ht="15.75" thickBot="1" x14ac:dyDescent="0.3">
      <c r="A360" s="558"/>
      <c r="B360" s="558"/>
      <c r="C360" s="66" t="s">
        <v>773</v>
      </c>
      <c r="D360" s="39" t="s">
        <v>774</v>
      </c>
      <c r="E360" s="40" t="s">
        <v>775</v>
      </c>
      <c r="F360" s="41" t="s">
        <v>773</v>
      </c>
    </row>
    <row r="361" spans="1:9" ht="18" customHeight="1" x14ac:dyDescent="0.25">
      <c r="A361" s="115">
        <v>22020327</v>
      </c>
      <c r="B361" s="59" t="s">
        <v>347</v>
      </c>
      <c r="C361" s="17">
        <v>1189950</v>
      </c>
      <c r="D361" s="26">
        <v>2100000</v>
      </c>
      <c r="E361" s="17">
        <v>910050</v>
      </c>
      <c r="F361" s="27">
        <v>888900</v>
      </c>
    </row>
    <row r="362" spans="1:9" ht="18" customHeight="1" x14ac:dyDescent="0.25">
      <c r="A362" s="42">
        <v>22020682</v>
      </c>
      <c r="B362" s="57" t="s">
        <v>371</v>
      </c>
      <c r="C362" s="18">
        <v>400000</v>
      </c>
      <c r="D362" s="21">
        <v>1000000</v>
      </c>
      <c r="E362" s="18">
        <v>600000</v>
      </c>
      <c r="F362" s="22">
        <v>0</v>
      </c>
    </row>
    <row r="363" spans="1:9" ht="18" customHeight="1" x14ac:dyDescent="0.25">
      <c r="A363" s="42">
        <v>22020202</v>
      </c>
      <c r="B363" s="57" t="s">
        <v>336</v>
      </c>
      <c r="C363" s="18">
        <v>50000000</v>
      </c>
      <c r="D363" s="21">
        <v>50850000</v>
      </c>
      <c r="E363" s="18">
        <v>850000</v>
      </c>
      <c r="F363" s="22">
        <v>94820250</v>
      </c>
    </row>
    <row r="364" spans="1:9" ht="18" customHeight="1" x14ac:dyDescent="0.25">
      <c r="A364" s="42">
        <v>22021201</v>
      </c>
      <c r="B364" s="62" t="s">
        <v>259</v>
      </c>
      <c r="C364" s="18">
        <v>69900000</v>
      </c>
      <c r="D364" s="20">
        <v>70000000</v>
      </c>
      <c r="E364" s="20">
        <v>100000</v>
      </c>
      <c r="F364" s="35">
        <v>52294800</v>
      </c>
    </row>
    <row r="365" spans="1:9" ht="18" customHeight="1" x14ac:dyDescent="0.25">
      <c r="A365" s="42">
        <v>22020676</v>
      </c>
      <c r="B365" s="62" t="s">
        <v>446</v>
      </c>
      <c r="C365" s="18">
        <v>72550210</v>
      </c>
      <c r="D365" s="20">
        <v>73550000</v>
      </c>
      <c r="E365" s="20">
        <v>999790</v>
      </c>
      <c r="F365" s="35">
        <v>0</v>
      </c>
      <c r="H365" s="38"/>
      <c r="I365" s="38"/>
    </row>
    <row r="366" spans="1:9" ht="30" x14ac:dyDescent="0.25">
      <c r="A366" s="42">
        <v>22021207</v>
      </c>
      <c r="B366" s="62" t="s">
        <v>481</v>
      </c>
      <c r="C366" s="18">
        <v>1900000000</v>
      </c>
      <c r="D366" s="20">
        <v>2000000000</v>
      </c>
      <c r="E366" s="20">
        <v>100000000</v>
      </c>
      <c r="F366" s="35">
        <v>0</v>
      </c>
      <c r="H366" s="38"/>
      <c r="I366" s="38"/>
    </row>
    <row r="367" spans="1:9" ht="18" customHeight="1" x14ac:dyDescent="0.25">
      <c r="A367" s="42">
        <v>22020775</v>
      </c>
      <c r="B367" s="19" t="s">
        <v>779</v>
      </c>
      <c r="C367" s="63">
        <v>7911801870</v>
      </c>
      <c r="D367" s="19">
        <v>8000000000</v>
      </c>
      <c r="E367" s="19">
        <v>88198130</v>
      </c>
      <c r="F367" s="32">
        <v>4202177940.4799981</v>
      </c>
      <c r="H367" s="38"/>
      <c r="I367" s="38"/>
    </row>
    <row r="368" spans="1:9" ht="30.75" customHeight="1" x14ac:dyDescent="0.25">
      <c r="A368" s="42">
        <v>22020680</v>
      </c>
      <c r="B368" s="57" t="s">
        <v>479</v>
      </c>
      <c r="C368" s="18">
        <v>6502500</v>
      </c>
      <c r="D368" s="21">
        <v>7000000</v>
      </c>
      <c r="E368" s="18">
        <v>497500</v>
      </c>
      <c r="F368" s="22">
        <v>0</v>
      </c>
      <c r="H368" s="38"/>
      <c r="I368" s="38"/>
    </row>
    <row r="369" spans="1:6" ht="18" customHeight="1" x14ac:dyDescent="0.25">
      <c r="A369" s="42">
        <v>22021008</v>
      </c>
      <c r="B369" s="57" t="s">
        <v>327</v>
      </c>
      <c r="C369" s="18">
        <v>8250500</v>
      </c>
      <c r="D369" s="21">
        <v>8500000</v>
      </c>
      <c r="E369" s="18">
        <v>249500</v>
      </c>
      <c r="F369" s="22">
        <v>2340000</v>
      </c>
    </row>
    <row r="370" spans="1:6" ht="18" customHeight="1" x14ac:dyDescent="0.25">
      <c r="A370" s="42">
        <v>22020743</v>
      </c>
      <c r="B370" s="57" t="s">
        <v>306</v>
      </c>
      <c r="C370" s="18">
        <v>20713600</v>
      </c>
      <c r="D370" s="21">
        <v>21300000</v>
      </c>
      <c r="E370" s="18">
        <v>586400</v>
      </c>
      <c r="F370" s="22">
        <v>34334600</v>
      </c>
    </row>
    <row r="371" spans="1:6" ht="18" customHeight="1" x14ac:dyDescent="0.25">
      <c r="A371" s="42">
        <v>22020328</v>
      </c>
      <c r="B371" s="57" t="s">
        <v>348</v>
      </c>
      <c r="C371" s="18">
        <v>11159000</v>
      </c>
      <c r="D371" s="21">
        <v>11306000</v>
      </c>
      <c r="E371" s="18">
        <v>147000</v>
      </c>
      <c r="F371" s="22">
        <v>436000</v>
      </c>
    </row>
    <row r="372" spans="1:6" ht="18" customHeight="1" x14ac:dyDescent="0.25">
      <c r="A372" s="42">
        <v>22020768</v>
      </c>
      <c r="B372" s="57" t="s">
        <v>575</v>
      </c>
      <c r="C372" s="18">
        <v>1850250</v>
      </c>
      <c r="D372" s="21">
        <v>2000000</v>
      </c>
      <c r="E372" s="18">
        <v>149750</v>
      </c>
      <c r="F372" s="22">
        <v>0</v>
      </c>
    </row>
    <row r="373" spans="1:6" ht="18" customHeight="1" x14ac:dyDescent="0.25">
      <c r="A373" s="42">
        <v>22020706</v>
      </c>
      <c r="B373" s="57" t="s">
        <v>540</v>
      </c>
      <c r="C373" s="18">
        <v>0</v>
      </c>
      <c r="D373" s="21">
        <v>500000</v>
      </c>
      <c r="E373" s="18">
        <v>500000</v>
      </c>
      <c r="F373" s="22">
        <v>0</v>
      </c>
    </row>
    <row r="374" spans="1:6" ht="18" customHeight="1" x14ac:dyDescent="0.25">
      <c r="A374" s="42">
        <v>22020781</v>
      </c>
      <c r="B374" s="57" t="s">
        <v>471</v>
      </c>
      <c r="C374" s="18">
        <v>5010050</v>
      </c>
      <c r="D374" s="21">
        <v>5100000</v>
      </c>
      <c r="E374" s="18">
        <v>89950</v>
      </c>
      <c r="F374" s="22">
        <v>0</v>
      </c>
    </row>
    <row r="375" spans="1:6" ht="18" customHeight="1" x14ac:dyDescent="0.25">
      <c r="A375" s="42">
        <v>22020764</v>
      </c>
      <c r="B375" s="57" t="s">
        <v>574</v>
      </c>
      <c r="C375" s="18">
        <v>0</v>
      </c>
      <c r="D375" s="21">
        <v>500000</v>
      </c>
      <c r="E375" s="18">
        <v>500000</v>
      </c>
      <c r="F375" s="22">
        <v>0</v>
      </c>
    </row>
    <row r="376" spans="1:6" ht="18" customHeight="1" x14ac:dyDescent="0.25">
      <c r="A376" s="42">
        <v>22021098</v>
      </c>
      <c r="B376" s="57" t="s">
        <v>228</v>
      </c>
      <c r="C376" s="18">
        <v>8283000</v>
      </c>
      <c r="D376" s="21">
        <v>8800000</v>
      </c>
      <c r="E376" s="18">
        <v>517000</v>
      </c>
      <c r="F376" s="22">
        <v>14634000</v>
      </c>
    </row>
    <row r="377" spans="1:6" ht="18" customHeight="1" x14ac:dyDescent="0.25">
      <c r="A377" s="42">
        <v>22020646</v>
      </c>
      <c r="B377" s="57" t="s">
        <v>232</v>
      </c>
      <c r="C377" s="18">
        <v>220000000</v>
      </c>
      <c r="D377" s="21">
        <v>150000000</v>
      </c>
      <c r="E377" s="18">
        <v>-70000000</v>
      </c>
      <c r="F377" s="22">
        <v>220000000</v>
      </c>
    </row>
    <row r="378" spans="1:6" ht="18" customHeight="1" x14ac:dyDescent="0.25">
      <c r="A378" s="42">
        <v>22021079</v>
      </c>
      <c r="B378" s="57" t="s">
        <v>581</v>
      </c>
      <c r="C378" s="18">
        <v>2750000</v>
      </c>
      <c r="D378" s="21">
        <v>3000000</v>
      </c>
      <c r="E378" s="18">
        <v>250000</v>
      </c>
      <c r="F378" s="22">
        <v>0</v>
      </c>
    </row>
    <row r="379" spans="1:6" ht="18" customHeight="1" x14ac:dyDescent="0.25">
      <c r="A379" s="42">
        <v>22020697</v>
      </c>
      <c r="B379" s="57" t="s">
        <v>378</v>
      </c>
      <c r="C379" s="18">
        <v>118502500</v>
      </c>
      <c r="D379" s="21">
        <v>100000000</v>
      </c>
      <c r="E379" s="18">
        <v>-18502500</v>
      </c>
      <c r="F379" s="22">
        <v>0</v>
      </c>
    </row>
    <row r="380" spans="1:6" ht="18" customHeight="1" x14ac:dyDescent="0.25">
      <c r="A380" s="42">
        <v>22020688</v>
      </c>
      <c r="B380" s="57" t="s">
        <v>488</v>
      </c>
      <c r="C380" s="18">
        <v>0</v>
      </c>
      <c r="D380" s="21">
        <v>588689</v>
      </c>
      <c r="E380" s="18">
        <v>588689</v>
      </c>
      <c r="F380" s="22">
        <v>0</v>
      </c>
    </row>
    <row r="381" spans="1:6" ht="18" customHeight="1" x14ac:dyDescent="0.25">
      <c r="A381" s="42">
        <v>22021041</v>
      </c>
      <c r="B381" s="57" t="s">
        <v>434</v>
      </c>
      <c r="C381" s="18">
        <v>7500500</v>
      </c>
      <c r="D381" s="21">
        <v>8300000</v>
      </c>
      <c r="E381" s="18">
        <v>799500</v>
      </c>
      <c r="F381" s="22">
        <v>0</v>
      </c>
    </row>
    <row r="382" spans="1:6" ht="32.25" customHeight="1" x14ac:dyDescent="0.25">
      <c r="A382" s="42">
        <v>22020641</v>
      </c>
      <c r="B382" s="57" t="s">
        <v>474</v>
      </c>
      <c r="C382" s="18">
        <v>1225000</v>
      </c>
      <c r="D382" s="21">
        <v>1620000</v>
      </c>
      <c r="E382" s="18">
        <v>395000</v>
      </c>
      <c r="F382" s="22">
        <v>0</v>
      </c>
    </row>
    <row r="383" spans="1:6" ht="18" customHeight="1" x14ac:dyDescent="0.25">
      <c r="A383" s="42">
        <v>22020720</v>
      </c>
      <c r="B383" s="57" t="s">
        <v>312</v>
      </c>
      <c r="C383" s="18">
        <v>30200500</v>
      </c>
      <c r="D383" s="21">
        <v>30204000</v>
      </c>
      <c r="E383" s="18">
        <v>3500</v>
      </c>
      <c r="F383" s="22">
        <v>500000</v>
      </c>
    </row>
    <row r="384" spans="1:6" ht="18" customHeight="1" x14ac:dyDescent="0.25">
      <c r="A384" s="42">
        <v>22020610</v>
      </c>
      <c r="B384" s="57" t="s">
        <v>331</v>
      </c>
      <c r="C384" s="18">
        <v>20505000</v>
      </c>
      <c r="D384" s="21">
        <v>20000000</v>
      </c>
      <c r="E384" s="18">
        <v>-505000</v>
      </c>
      <c r="F384" s="22">
        <v>9000000</v>
      </c>
    </row>
    <row r="385" spans="1:6" ht="18" customHeight="1" x14ac:dyDescent="0.25">
      <c r="A385" s="42">
        <v>22021018</v>
      </c>
      <c r="B385" s="57" t="s">
        <v>292</v>
      </c>
      <c r="C385" s="18">
        <v>17320000</v>
      </c>
      <c r="D385" s="21">
        <v>18000000</v>
      </c>
      <c r="E385" s="18">
        <v>680000</v>
      </c>
      <c r="F385" s="22">
        <v>13078650</v>
      </c>
    </row>
    <row r="386" spans="1:6" ht="18" customHeight="1" x14ac:dyDescent="0.25">
      <c r="A386" s="42">
        <v>22020413</v>
      </c>
      <c r="B386" s="57" t="s">
        <v>330</v>
      </c>
      <c r="C386" s="18">
        <v>0</v>
      </c>
      <c r="D386" s="21">
        <v>0</v>
      </c>
      <c r="E386" s="18">
        <v>0</v>
      </c>
      <c r="F386" s="22">
        <v>11609550</v>
      </c>
    </row>
    <row r="387" spans="1:6" ht="18" customHeight="1" x14ac:dyDescent="0.25">
      <c r="A387" s="42">
        <v>22021203</v>
      </c>
      <c r="B387" s="57" t="s">
        <v>455</v>
      </c>
      <c r="C387" s="18">
        <v>2755000</v>
      </c>
      <c r="D387" s="21">
        <v>3000000</v>
      </c>
      <c r="E387" s="18">
        <v>245000</v>
      </c>
      <c r="F387" s="22">
        <v>0</v>
      </c>
    </row>
    <row r="388" spans="1:6" ht="18" customHeight="1" x14ac:dyDescent="0.25">
      <c r="A388" s="42">
        <v>22021007</v>
      </c>
      <c r="B388" s="57" t="s">
        <v>314</v>
      </c>
      <c r="C388" s="18">
        <v>13170787</v>
      </c>
      <c r="D388" s="21">
        <v>13700000</v>
      </c>
      <c r="E388" s="18">
        <v>529213</v>
      </c>
      <c r="F388" s="22">
        <v>5880400</v>
      </c>
    </row>
    <row r="389" spans="1:6" ht="18" customHeight="1" x14ac:dyDescent="0.25">
      <c r="A389" s="42">
        <v>22020612</v>
      </c>
      <c r="B389" s="57" t="s">
        <v>354</v>
      </c>
      <c r="C389" s="18">
        <v>138380</v>
      </c>
      <c r="D389" s="21">
        <v>800000</v>
      </c>
      <c r="E389" s="18">
        <v>661620</v>
      </c>
      <c r="F389" s="22">
        <v>172000</v>
      </c>
    </row>
    <row r="390" spans="1:6" ht="18" customHeight="1" x14ac:dyDescent="0.25">
      <c r="A390" s="42">
        <v>22020664</v>
      </c>
      <c r="B390" s="57" t="s">
        <v>340</v>
      </c>
      <c r="C390" s="18">
        <v>1925000</v>
      </c>
      <c r="D390" s="21">
        <v>2000000</v>
      </c>
      <c r="E390" s="18">
        <v>75000</v>
      </c>
      <c r="F390" s="22">
        <v>1477000</v>
      </c>
    </row>
    <row r="391" spans="1:6" ht="18" customHeight="1" x14ac:dyDescent="0.25">
      <c r="A391" s="42">
        <v>22020510</v>
      </c>
      <c r="B391" s="57" t="s">
        <v>389</v>
      </c>
      <c r="C391" s="18">
        <v>12000000</v>
      </c>
      <c r="D391" s="21">
        <v>15000000</v>
      </c>
      <c r="E391" s="18">
        <v>3000000</v>
      </c>
      <c r="F391" s="22">
        <v>0</v>
      </c>
    </row>
    <row r="392" spans="1:6" ht="18" customHeight="1" x14ac:dyDescent="0.25">
      <c r="A392" s="42">
        <v>22020205</v>
      </c>
      <c r="B392" s="57" t="s">
        <v>245</v>
      </c>
      <c r="C392" s="18">
        <v>4431311.5</v>
      </c>
      <c r="D392" s="21">
        <v>5660000</v>
      </c>
      <c r="E392" s="18">
        <v>1228688.5</v>
      </c>
      <c r="F392" s="22">
        <v>11545640</v>
      </c>
    </row>
    <row r="393" spans="1:6" ht="18" customHeight="1" x14ac:dyDescent="0.25">
      <c r="A393" s="42">
        <v>22020758</v>
      </c>
      <c r="B393" s="57" t="s">
        <v>282</v>
      </c>
      <c r="C393" s="18">
        <v>0</v>
      </c>
      <c r="D393" s="21">
        <v>8112000</v>
      </c>
      <c r="E393" s="18">
        <v>8112000</v>
      </c>
      <c r="F393" s="22">
        <v>3447752</v>
      </c>
    </row>
    <row r="394" spans="1:6" ht="18" customHeight="1" x14ac:dyDescent="0.25">
      <c r="A394" s="42">
        <v>22020340</v>
      </c>
      <c r="B394" s="57" t="s">
        <v>349</v>
      </c>
      <c r="C394" s="18">
        <v>0</v>
      </c>
      <c r="D394" s="21">
        <v>4632961</v>
      </c>
      <c r="E394" s="18">
        <v>4632961</v>
      </c>
      <c r="F394" s="22">
        <v>209200</v>
      </c>
    </row>
    <row r="395" spans="1:6" ht="18" customHeight="1" x14ac:dyDescent="0.25">
      <c r="A395" s="42">
        <v>22020615</v>
      </c>
      <c r="B395" s="57" t="s">
        <v>492</v>
      </c>
      <c r="C395" s="18">
        <v>2750250</v>
      </c>
      <c r="D395" s="21">
        <v>3000000</v>
      </c>
      <c r="E395" s="18">
        <v>249750</v>
      </c>
      <c r="F395" s="22">
        <v>0</v>
      </c>
    </row>
    <row r="396" spans="1:6" ht="18" customHeight="1" x14ac:dyDescent="0.25">
      <c r="A396" s="42">
        <v>22020782</v>
      </c>
      <c r="B396" s="57" t="s">
        <v>512</v>
      </c>
      <c r="C396" s="18">
        <v>0</v>
      </c>
      <c r="D396" s="21">
        <v>300000</v>
      </c>
      <c r="E396" s="18">
        <v>300000</v>
      </c>
      <c r="F396" s="22">
        <v>0</v>
      </c>
    </row>
    <row r="397" spans="1:6" ht="18" customHeight="1" x14ac:dyDescent="0.25">
      <c r="A397" s="42">
        <v>22020684</v>
      </c>
      <c r="B397" s="57" t="s">
        <v>487</v>
      </c>
      <c r="C397" s="18">
        <v>0</v>
      </c>
      <c r="D397" s="21">
        <v>200000</v>
      </c>
      <c r="E397" s="18">
        <v>200000</v>
      </c>
      <c r="F397" s="22">
        <v>0</v>
      </c>
    </row>
    <row r="398" spans="1:6" ht="30.95" customHeight="1" x14ac:dyDescent="0.25">
      <c r="A398" s="42">
        <v>22020507</v>
      </c>
      <c r="B398" s="57" t="s">
        <v>380</v>
      </c>
      <c r="C398" s="18">
        <v>9800000</v>
      </c>
      <c r="D398" s="21">
        <v>10000000</v>
      </c>
      <c r="E398" s="18">
        <v>200000</v>
      </c>
      <c r="F398" s="22">
        <v>0</v>
      </c>
    </row>
    <row r="399" spans="1:6" x14ac:dyDescent="0.25">
      <c r="A399" s="42">
        <v>22020106</v>
      </c>
      <c r="B399" s="57" t="s">
        <v>436</v>
      </c>
      <c r="C399" s="18">
        <v>4865000</v>
      </c>
      <c r="D399" s="21">
        <v>5000000</v>
      </c>
      <c r="E399" s="18">
        <v>135000</v>
      </c>
      <c r="F399" s="22">
        <v>0</v>
      </c>
    </row>
    <row r="400" spans="1:6" ht="18" customHeight="1" x14ac:dyDescent="0.25">
      <c r="A400" s="42">
        <v>22020102</v>
      </c>
      <c r="B400" s="57" t="s">
        <v>226</v>
      </c>
      <c r="C400" s="18">
        <v>716778981.63999999</v>
      </c>
      <c r="D400" s="21">
        <v>717771503</v>
      </c>
      <c r="E400" s="18">
        <v>992521.36000001431</v>
      </c>
      <c r="F400" s="22">
        <v>567972019.34000003</v>
      </c>
    </row>
    <row r="401" spans="1:13" ht="18" customHeight="1" x14ac:dyDescent="0.25">
      <c r="A401" s="42">
        <v>22020110</v>
      </c>
      <c r="B401" s="57" t="s">
        <v>269</v>
      </c>
      <c r="C401" s="18">
        <v>181406334</v>
      </c>
      <c r="D401" s="21">
        <v>182200800</v>
      </c>
      <c r="E401" s="18">
        <v>794466</v>
      </c>
      <c r="F401" s="22">
        <v>129669396</v>
      </c>
    </row>
    <row r="402" spans="1:13" ht="18" customHeight="1" x14ac:dyDescent="0.25">
      <c r="A402" s="42">
        <v>22020799</v>
      </c>
      <c r="B402" s="57" t="s">
        <v>501</v>
      </c>
      <c r="C402" s="18">
        <v>18500250</v>
      </c>
      <c r="D402" s="21">
        <v>20000000</v>
      </c>
      <c r="E402" s="18">
        <v>1499750</v>
      </c>
      <c r="F402" s="22">
        <v>0</v>
      </c>
    </row>
    <row r="403" spans="1:13" ht="18" customHeight="1" x14ac:dyDescent="0.25">
      <c r="A403" s="42">
        <v>22020638</v>
      </c>
      <c r="B403" s="57" t="s">
        <v>388</v>
      </c>
      <c r="C403" s="18">
        <v>240000</v>
      </c>
      <c r="D403" s="21">
        <v>250000</v>
      </c>
      <c r="E403" s="18">
        <v>10000</v>
      </c>
      <c r="F403" s="22">
        <v>0</v>
      </c>
    </row>
    <row r="404" spans="1:13" ht="18" customHeight="1" x14ac:dyDescent="0.25">
      <c r="A404" s="42">
        <v>22020647</v>
      </c>
      <c r="B404" s="57" t="s">
        <v>529</v>
      </c>
      <c r="C404" s="18">
        <v>0</v>
      </c>
      <c r="D404" s="21">
        <v>480000</v>
      </c>
      <c r="E404" s="18">
        <v>480000</v>
      </c>
      <c r="F404" s="22">
        <v>0</v>
      </c>
    </row>
    <row r="405" spans="1:13" ht="18" customHeight="1" x14ac:dyDescent="0.25">
      <c r="A405" s="49">
        <v>22020308</v>
      </c>
      <c r="B405" s="61" t="s">
        <v>322</v>
      </c>
      <c r="C405" s="24">
        <v>0</v>
      </c>
      <c r="D405" s="23">
        <v>9180441</v>
      </c>
      <c r="E405" s="24">
        <v>9180441</v>
      </c>
      <c r="F405" s="25">
        <v>3120759.3</v>
      </c>
      <c r="H405" s="38"/>
      <c r="I405" s="38"/>
      <c r="J405" s="38"/>
      <c r="K405" s="38"/>
      <c r="L405" s="38"/>
      <c r="M405" s="38"/>
    </row>
    <row r="406" spans="1:13" ht="18" customHeight="1" x14ac:dyDescent="0.25">
      <c r="A406" s="42">
        <v>22020442</v>
      </c>
      <c r="B406" s="19" t="s">
        <v>239</v>
      </c>
      <c r="C406" s="63">
        <v>99820000</v>
      </c>
      <c r="D406" s="19">
        <v>100000000</v>
      </c>
      <c r="E406" s="19">
        <v>180000</v>
      </c>
      <c r="F406" s="32">
        <v>49696000</v>
      </c>
      <c r="H406" s="38"/>
      <c r="I406" s="38"/>
      <c r="J406" s="38"/>
      <c r="K406" s="38"/>
      <c r="L406" s="38"/>
      <c r="M406" s="38"/>
    </row>
    <row r="407" spans="1:13" ht="18" customHeight="1" x14ac:dyDescent="0.25">
      <c r="A407" s="42">
        <v>22020439</v>
      </c>
      <c r="B407" s="19" t="s">
        <v>253</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254</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249</v>
      </c>
      <c r="C409" s="17">
        <v>6252600</v>
      </c>
      <c r="D409" s="26">
        <v>7000000</v>
      </c>
      <c r="E409" s="17">
        <v>747400</v>
      </c>
      <c r="F409" s="27">
        <v>7185000</v>
      </c>
    </row>
    <row r="410" spans="1:13" ht="18" customHeight="1" thickBot="1" x14ac:dyDescent="0.3">
      <c r="A410" s="43">
        <v>22020511</v>
      </c>
      <c r="B410" s="58" t="s">
        <v>255</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548" t="s">
        <v>764</v>
      </c>
      <c r="B413" s="549"/>
      <c r="C413" s="549"/>
      <c r="D413" s="549"/>
      <c r="E413" s="549"/>
      <c r="F413" s="550"/>
    </row>
    <row r="414" spans="1:13" ht="18" customHeight="1" thickBot="1" x14ac:dyDescent="0.35">
      <c r="A414" s="548" t="s">
        <v>716</v>
      </c>
      <c r="B414" s="549"/>
      <c r="C414" s="549"/>
      <c r="D414" s="549"/>
      <c r="E414" s="549"/>
      <c r="F414" s="550"/>
    </row>
    <row r="415" spans="1:13" ht="18" customHeight="1" thickBot="1" x14ac:dyDescent="0.35">
      <c r="A415" s="548" t="s">
        <v>724</v>
      </c>
      <c r="B415" s="549"/>
      <c r="C415" s="549"/>
      <c r="D415" s="549"/>
      <c r="E415" s="549"/>
      <c r="F415" s="550"/>
    </row>
    <row r="416" spans="1:13" ht="18" customHeight="1" thickBot="1" x14ac:dyDescent="0.35">
      <c r="A416" s="548"/>
      <c r="B416" s="549"/>
      <c r="C416" s="549"/>
      <c r="D416" s="549"/>
      <c r="E416" s="549"/>
      <c r="F416" s="550"/>
    </row>
    <row r="417" spans="1:6" ht="18" customHeight="1" thickBot="1" x14ac:dyDescent="0.35">
      <c r="A417" s="554" t="s">
        <v>796</v>
      </c>
      <c r="B417" s="555"/>
      <c r="C417" s="555"/>
      <c r="D417" s="555"/>
      <c r="E417" s="555"/>
      <c r="F417" s="556"/>
    </row>
    <row r="418" spans="1:6" ht="15.75" thickBot="1" x14ac:dyDescent="0.3">
      <c r="A418" s="557" t="s">
        <v>848</v>
      </c>
      <c r="B418" s="557" t="s">
        <v>688</v>
      </c>
      <c r="C418" s="559" t="s">
        <v>709</v>
      </c>
      <c r="D418" s="560"/>
      <c r="E418" s="561"/>
      <c r="F418" s="55" t="s">
        <v>710</v>
      </c>
    </row>
    <row r="419" spans="1:6" ht="15.75" thickBot="1" x14ac:dyDescent="0.3">
      <c r="A419" s="558"/>
      <c r="B419" s="558"/>
      <c r="C419" s="66" t="s">
        <v>773</v>
      </c>
      <c r="D419" s="39" t="s">
        <v>774</v>
      </c>
      <c r="E419" s="40" t="s">
        <v>775</v>
      </c>
      <c r="F419" s="41" t="s">
        <v>773</v>
      </c>
    </row>
    <row r="420" spans="1:6" ht="18" customHeight="1" x14ac:dyDescent="0.25">
      <c r="A420" s="116">
        <v>22020111</v>
      </c>
      <c r="B420" s="56" t="s">
        <v>323</v>
      </c>
      <c r="C420" s="16">
        <v>0</v>
      </c>
      <c r="D420" s="33">
        <v>10500000</v>
      </c>
      <c r="E420" s="16">
        <v>10500000</v>
      </c>
      <c r="F420" s="34">
        <v>29220000</v>
      </c>
    </row>
    <row r="421" spans="1:6" ht="18" customHeight="1" x14ac:dyDescent="0.25">
      <c r="A421" s="42">
        <v>22020518</v>
      </c>
      <c r="B421" s="57" t="s">
        <v>568</v>
      </c>
      <c r="C421" s="18">
        <v>0</v>
      </c>
      <c r="D421" s="21">
        <v>11550000</v>
      </c>
      <c r="E421" s="18">
        <v>11550000</v>
      </c>
      <c r="F421" s="22">
        <v>0</v>
      </c>
    </row>
    <row r="422" spans="1:6" ht="18" customHeight="1" x14ac:dyDescent="0.25">
      <c r="A422" s="42">
        <v>22020690</v>
      </c>
      <c r="B422" s="57" t="s">
        <v>489</v>
      </c>
      <c r="C422" s="18">
        <v>0</v>
      </c>
      <c r="D422" s="21">
        <v>2500000</v>
      </c>
      <c r="E422" s="18">
        <v>2500000</v>
      </c>
      <c r="F422" s="22">
        <v>0</v>
      </c>
    </row>
    <row r="423" spans="1:6" ht="18" customHeight="1" x14ac:dyDescent="0.25">
      <c r="A423" s="42">
        <v>22020203</v>
      </c>
      <c r="B423" s="57" t="s">
        <v>36</v>
      </c>
      <c r="C423" s="18">
        <v>1500000</v>
      </c>
      <c r="D423" s="21">
        <v>3000000</v>
      </c>
      <c r="E423" s="18">
        <v>1500000</v>
      </c>
      <c r="F423" s="22">
        <v>1271300</v>
      </c>
    </row>
    <row r="424" spans="1:6" ht="18" customHeight="1" x14ac:dyDescent="0.25">
      <c r="A424" s="42">
        <v>22020323</v>
      </c>
      <c r="B424" s="57" t="s">
        <v>366</v>
      </c>
      <c r="C424" s="18">
        <v>0</v>
      </c>
      <c r="D424" s="21">
        <v>2500000</v>
      </c>
      <c r="E424" s="18">
        <v>2500000</v>
      </c>
      <c r="F424" s="22">
        <v>60000000</v>
      </c>
    </row>
    <row r="425" spans="1:6" ht="18" customHeight="1" x14ac:dyDescent="0.25">
      <c r="A425" s="42">
        <v>22020740</v>
      </c>
      <c r="B425" s="57" t="s">
        <v>508</v>
      </c>
      <c r="C425" s="18">
        <v>0</v>
      </c>
      <c r="D425" s="21">
        <v>200000</v>
      </c>
      <c r="E425" s="18">
        <v>200000</v>
      </c>
      <c r="F425" s="22">
        <v>0</v>
      </c>
    </row>
    <row r="426" spans="1:6" ht="18" customHeight="1" x14ac:dyDescent="0.25">
      <c r="A426" s="42">
        <v>22020322</v>
      </c>
      <c r="B426" s="57" t="s">
        <v>373</v>
      </c>
      <c r="C426" s="18">
        <v>267700</v>
      </c>
      <c r="D426" s="21">
        <v>5100000</v>
      </c>
      <c r="E426" s="18">
        <v>4832300</v>
      </c>
      <c r="F426" s="22">
        <v>0</v>
      </c>
    </row>
    <row r="427" spans="1:6" ht="18" customHeight="1" x14ac:dyDescent="0.25">
      <c r="A427" s="42">
        <v>22021006</v>
      </c>
      <c r="B427" s="57" t="s">
        <v>236</v>
      </c>
      <c r="C427" s="18">
        <v>444600</v>
      </c>
      <c r="D427" s="21">
        <v>450000</v>
      </c>
      <c r="E427" s="18">
        <v>5400</v>
      </c>
      <c r="F427" s="22">
        <v>2922000</v>
      </c>
    </row>
    <row r="428" spans="1:6" ht="18" customHeight="1" x14ac:dyDescent="0.25">
      <c r="A428" s="42">
        <v>22021073</v>
      </c>
      <c r="B428" s="57" t="s">
        <v>556</v>
      </c>
      <c r="C428" s="18">
        <v>5000000</v>
      </c>
      <c r="D428" s="21">
        <v>5000000</v>
      </c>
      <c r="E428" s="18">
        <v>0</v>
      </c>
      <c r="F428" s="22">
        <v>0</v>
      </c>
    </row>
    <row r="429" spans="1:6" ht="18" customHeight="1" x14ac:dyDescent="0.25">
      <c r="A429" s="42">
        <v>22020508</v>
      </c>
      <c r="B429" s="57" t="s">
        <v>318</v>
      </c>
      <c r="C429" s="18">
        <v>5292000</v>
      </c>
      <c r="D429" s="21">
        <v>7000000</v>
      </c>
      <c r="E429" s="18">
        <v>1708000</v>
      </c>
      <c r="F429" s="22">
        <v>1888000</v>
      </c>
    </row>
    <row r="430" spans="1:6" ht="18" customHeight="1" x14ac:dyDescent="0.25">
      <c r="A430" s="42">
        <v>22020409</v>
      </c>
      <c r="B430" s="57" t="s">
        <v>333</v>
      </c>
      <c r="C430" s="18">
        <v>183477.45</v>
      </c>
      <c r="D430" s="21">
        <v>2600000</v>
      </c>
      <c r="E430" s="18">
        <v>2416522.5499999998</v>
      </c>
      <c r="F430" s="22">
        <v>1809100</v>
      </c>
    </row>
    <row r="431" spans="1:6" ht="18" customHeight="1" x14ac:dyDescent="0.25">
      <c r="A431" s="42">
        <v>22020656</v>
      </c>
      <c r="B431" s="57" t="s">
        <v>230</v>
      </c>
      <c r="C431" s="18">
        <v>36100000</v>
      </c>
      <c r="D431" s="21">
        <v>36122403</v>
      </c>
      <c r="E431" s="18">
        <v>22403</v>
      </c>
      <c r="F431" s="22">
        <v>136925069.80000001</v>
      </c>
    </row>
    <row r="432" spans="1:6" ht="33" customHeight="1" x14ac:dyDescent="0.25">
      <c r="A432" s="42">
        <v>22020212</v>
      </c>
      <c r="B432" s="57" t="s">
        <v>275</v>
      </c>
      <c r="C432" s="18">
        <v>19250100</v>
      </c>
      <c r="D432" s="18">
        <v>19730637</v>
      </c>
      <c r="E432" s="18">
        <v>480537</v>
      </c>
      <c r="F432" s="28">
        <v>3735000</v>
      </c>
    </row>
    <row r="433" spans="1:7" ht="15" customHeight="1" thickBot="1" x14ac:dyDescent="0.3">
      <c r="A433" s="43">
        <v>22020796</v>
      </c>
      <c r="B433" s="58" t="s">
        <v>499</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551" t="s">
        <v>729</v>
      </c>
      <c r="B440" s="552"/>
      <c r="C440" s="552"/>
      <c r="D440" s="552"/>
      <c r="E440" s="552"/>
      <c r="F440" s="553"/>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 ref="A182:F182"/>
    <mergeCell ref="A183:A184"/>
    <mergeCell ref="B183:B184"/>
    <mergeCell ref="C183:E183"/>
    <mergeCell ref="A63:F63"/>
    <mergeCell ref="A64:F64"/>
    <mergeCell ref="A180:F180"/>
    <mergeCell ref="A1:F1"/>
    <mergeCell ref="A2:F2"/>
    <mergeCell ref="A3:F3"/>
    <mergeCell ref="A4:F4"/>
    <mergeCell ref="A5:F5"/>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242:A243"/>
    <mergeCell ref="A299:F299"/>
    <mergeCell ref="A237:F237"/>
    <mergeCell ref="A238:F238"/>
    <mergeCell ref="A239:F239"/>
    <mergeCell ref="A240:F240"/>
    <mergeCell ref="B242:B243"/>
    <mergeCell ref="C242:E242"/>
    <mergeCell ref="A300:F300"/>
    <mergeCell ref="A301:A302"/>
    <mergeCell ref="B301:B302"/>
    <mergeCell ref="C301:E301"/>
    <mergeCell ref="A296:F296"/>
    <mergeCell ref="A297:F297"/>
    <mergeCell ref="A298:F298"/>
    <mergeCell ref="A414:F414"/>
    <mergeCell ref="A415:F415"/>
    <mergeCell ref="A440:F440"/>
    <mergeCell ref="A354:F354"/>
    <mergeCell ref="A413:F413"/>
    <mergeCell ref="A416:F416"/>
    <mergeCell ref="A417:F417"/>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M43"/>
  <sheetViews>
    <sheetView topLeftCell="A21" zoomScaleNormal="100" zoomScaleSheetLayoutView="91" workbookViewId="0">
      <selection activeCell="C8" sqref="C8:F40"/>
    </sheetView>
  </sheetViews>
  <sheetFormatPr defaultRowHeight="12.75" x14ac:dyDescent="0.25"/>
  <cols>
    <col min="1" max="1" width="15.140625" style="243" customWidth="1"/>
    <col min="2" max="2" width="53.28515625" style="221" customWidth="1"/>
    <col min="3" max="3" width="17.7109375" style="197" bestFit="1" customWidth="1"/>
    <col min="4" max="4" width="18.140625" style="197" bestFit="1" customWidth="1"/>
    <col min="5" max="5" width="17" style="197" bestFit="1" customWidth="1"/>
    <col min="6" max="6" width="17.28515625" style="424" customWidth="1"/>
    <col min="7" max="7" width="23.42578125" style="221" customWidth="1"/>
    <col min="8" max="8" width="15.42578125" style="221" customWidth="1"/>
    <col min="9" max="16384" width="9.140625" style="221"/>
  </cols>
  <sheetData>
    <row r="1" spans="1:6" ht="13.5" x14ac:dyDescent="0.25">
      <c r="A1" s="502" t="str">
        <f>'6'!A1</f>
        <v>Yagba West  Local Government of Kogi State</v>
      </c>
      <c r="B1" s="502"/>
      <c r="C1" s="502"/>
      <c r="D1" s="502"/>
      <c r="E1" s="502"/>
      <c r="F1" s="502"/>
    </row>
    <row r="2" spans="1:6" ht="13.5" x14ac:dyDescent="0.25">
      <c r="A2" s="502" t="str">
        <f>'6'!A2</f>
        <v>Financial Statements for the Year Ended 31 December 2021</v>
      </c>
      <c r="B2" s="502"/>
      <c r="C2" s="502"/>
      <c r="D2" s="502"/>
      <c r="E2" s="502"/>
      <c r="F2" s="502"/>
    </row>
    <row r="3" spans="1:6" ht="13.5" x14ac:dyDescent="0.25">
      <c r="A3" s="502" t="s">
        <v>724</v>
      </c>
      <c r="B3" s="502"/>
      <c r="C3" s="502"/>
      <c r="D3" s="502"/>
      <c r="E3" s="502"/>
      <c r="F3" s="502"/>
    </row>
    <row r="4" spans="1:6" ht="13.5" x14ac:dyDescent="0.25">
      <c r="A4" s="502"/>
      <c r="B4" s="502"/>
      <c r="C4" s="502"/>
      <c r="D4" s="502"/>
      <c r="E4" s="502"/>
      <c r="F4" s="502"/>
    </row>
    <row r="5" spans="1:6" ht="13.5" x14ac:dyDescent="0.25">
      <c r="A5" s="540" t="s">
        <v>1208</v>
      </c>
      <c r="B5" s="540"/>
      <c r="C5" s="540"/>
      <c r="D5" s="540"/>
      <c r="E5" s="540"/>
      <c r="F5" s="540"/>
    </row>
    <row r="6" spans="1:6" ht="27" x14ac:dyDescent="0.25">
      <c r="A6" s="502" t="s">
        <v>715</v>
      </c>
      <c r="B6" s="540" t="s">
        <v>688</v>
      </c>
      <c r="C6" s="503" t="str">
        <f>'6'!C6</f>
        <v>Year Ended 31 December 2021</v>
      </c>
      <c r="D6" s="503"/>
      <c r="E6" s="503"/>
      <c r="F6" s="288" t="str">
        <f>'3'!F6</f>
        <v>Year Ended 31 December 2020</v>
      </c>
    </row>
    <row r="7" spans="1:6" ht="13.5" x14ac:dyDescent="0.25">
      <c r="A7" s="502"/>
      <c r="B7" s="540"/>
      <c r="C7" s="411" t="s">
        <v>773</v>
      </c>
      <c r="D7" s="411" t="s">
        <v>774</v>
      </c>
      <c r="E7" s="411" t="s">
        <v>775</v>
      </c>
      <c r="F7" s="411" t="s">
        <v>773</v>
      </c>
    </row>
    <row r="8" spans="1:6" x14ac:dyDescent="0.2">
      <c r="A8" s="296">
        <v>22020101</v>
      </c>
      <c r="B8" s="283" t="s">
        <v>1217</v>
      </c>
      <c r="C8" s="425">
        <v>1300000</v>
      </c>
      <c r="D8" s="425">
        <v>8900000</v>
      </c>
      <c r="E8" s="425">
        <v>7600000</v>
      </c>
      <c r="F8" s="425">
        <v>9755000</v>
      </c>
    </row>
    <row r="9" spans="1:6" x14ac:dyDescent="0.2">
      <c r="A9" s="296">
        <v>22020102</v>
      </c>
      <c r="B9" s="283" t="s">
        <v>1218</v>
      </c>
      <c r="C9" s="425">
        <v>5725000</v>
      </c>
      <c r="D9" s="425">
        <v>8050000</v>
      </c>
      <c r="E9" s="425">
        <v>2325000</v>
      </c>
      <c r="F9" s="425"/>
    </row>
    <row r="10" spans="1:6" x14ac:dyDescent="0.2">
      <c r="A10" s="296">
        <v>22020301</v>
      </c>
      <c r="B10" s="293" t="s">
        <v>1219</v>
      </c>
      <c r="C10" s="425">
        <v>4846000</v>
      </c>
      <c r="D10" s="425">
        <v>7700000</v>
      </c>
      <c r="E10" s="425">
        <v>2854000</v>
      </c>
      <c r="F10" s="425">
        <v>10316673</v>
      </c>
    </row>
    <row r="11" spans="1:6" x14ac:dyDescent="0.2">
      <c r="A11" s="296">
        <v>22020305</v>
      </c>
      <c r="B11" s="283" t="s">
        <v>1220</v>
      </c>
      <c r="C11" s="425">
        <v>12695000</v>
      </c>
      <c r="D11" s="425">
        <v>13300000</v>
      </c>
      <c r="E11" s="425">
        <v>605000</v>
      </c>
      <c r="F11" s="425">
        <v>1715000</v>
      </c>
    </row>
    <row r="12" spans="1:6" x14ac:dyDescent="0.2">
      <c r="A12" s="296">
        <v>22020307</v>
      </c>
      <c r="B12" s="283" t="s">
        <v>1221</v>
      </c>
      <c r="C12" s="425">
        <v>238207738.93000001</v>
      </c>
      <c r="D12" s="425">
        <v>240000000</v>
      </c>
      <c r="E12" s="425">
        <v>1792261.0699999928</v>
      </c>
      <c r="F12" s="425"/>
    </row>
    <row r="13" spans="1:6" x14ac:dyDescent="0.2">
      <c r="A13" s="296">
        <v>22020310</v>
      </c>
      <c r="B13" s="283" t="s">
        <v>1222</v>
      </c>
      <c r="C13" s="425">
        <v>30276591.890000001</v>
      </c>
      <c r="D13" s="425">
        <v>41000000</v>
      </c>
      <c r="E13" s="425">
        <v>10723408.109999999</v>
      </c>
      <c r="F13" s="425">
        <v>30360160</v>
      </c>
    </row>
    <row r="14" spans="1:6" x14ac:dyDescent="0.2">
      <c r="A14" s="296">
        <v>22020311</v>
      </c>
      <c r="B14" s="293" t="s">
        <v>1223</v>
      </c>
      <c r="C14" s="425">
        <v>194015375.40000001</v>
      </c>
      <c r="D14" s="425">
        <v>196000000</v>
      </c>
      <c r="E14" s="425">
        <v>1984624.599999994</v>
      </c>
      <c r="F14" s="425"/>
    </row>
    <row r="15" spans="1:6" x14ac:dyDescent="0.2">
      <c r="A15" s="296">
        <v>22020401</v>
      </c>
      <c r="B15" s="283" t="s">
        <v>1224</v>
      </c>
      <c r="C15" s="425">
        <v>17185000</v>
      </c>
      <c r="D15" s="425">
        <v>18722060</v>
      </c>
      <c r="E15" s="425">
        <v>1537060</v>
      </c>
      <c r="F15" s="425">
        <v>5540000</v>
      </c>
    </row>
    <row r="16" spans="1:6" x14ac:dyDescent="0.2">
      <c r="A16" s="296">
        <v>22020406</v>
      </c>
      <c r="B16" s="293" t="s">
        <v>1225</v>
      </c>
      <c r="C16" s="425">
        <v>1446000</v>
      </c>
      <c r="D16" s="425">
        <v>5540690</v>
      </c>
      <c r="E16" s="425">
        <v>4094690</v>
      </c>
      <c r="F16" s="425">
        <v>30000</v>
      </c>
    </row>
    <row r="17" spans="1:6" x14ac:dyDescent="0.2">
      <c r="A17" s="296">
        <v>22020413</v>
      </c>
      <c r="B17" s="283" t="s">
        <v>1226</v>
      </c>
      <c r="C17" s="425">
        <v>37307831.689999998</v>
      </c>
      <c r="D17" s="425">
        <v>45000000</v>
      </c>
      <c r="E17" s="425">
        <v>7692168.3100000024</v>
      </c>
      <c r="F17" s="425"/>
    </row>
    <row r="18" spans="1:6" x14ac:dyDescent="0.2">
      <c r="A18" s="296">
        <v>22020501</v>
      </c>
      <c r="B18" s="283" t="s">
        <v>243</v>
      </c>
      <c r="C18" s="425">
        <v>16366523.810000001</v>
      </c>
      <c r="D18" s="425">
        <v>17000000</v>
      </c>
      <c r="E18" s="425">
        <v>633476.18999999948</v>
      </c>
      <c r="F18" s="425">
        <v>18704000</v>
      </c>
    </row>
    <row r="19" spans="1:6" x14ac:dyDescent="0.2">
      <c r="A19" s="296">
        <v>22020601</v>
      </c>
      <c r="B19" s="283" t="s">
        <v>1227</v>
      </c>
      <c r="C19" s="425">
        <v>14194157.15</v>
      </c>
      <c r="D19" s="425">
        <v>15000000</v>
      </c>
      <c r="E19" s="425">
        <v>805842.84999999963</v>
      </c>
      <c r="F19" s="425">
        <v>14816570</v>
      </c>
    </row>
    <row r="20" spans="1:6" x14ac:dyDescent="0.2">
      <c r="A20" s="296">
        <v>22020604</v>
      </c>
      <c r="B20" s="283" t="s">
        <v>1228</v>
      </c>
      <c r="C20" s="425">
        <v>54000000</v>
      </c>
      <c r="D20" s="425">
        <v>55000000</v>
      </c>
      <c r="E20" s="425">
        <v>1000000</v>
      </c>
      <c r="F20" s="425">
        <v>9663073</v>
      </c>
    </row>
    <row r="21" spans="1:6" x14ac:dyDescent="0.2">
      <c r="A21" s="296">
        <v>22020605</v>
      </c>
      <c r="B21" s="283" t="s">
        <v>1229</v>
      </c>
      <c r="C21" s="425">
        <v>26522510.329999998</v>
      </c>
      <c r="D21" s="425">
        <v>28000000</v>
      </c>
      <c r="E21" s="425">
        <v>1477489.6700000018</v>
      </c>
      <c r="F21" s="425">
        <v>11590053</v>
      </c>
    </row>
    <row r="22" spans="1:6" x14ac:dyDescent="0.2">
      <c r="A22" s="296">
        <v>22020701</v>
      </c>
      <c r="B22" s="283" t="s">
        <v>303</v>
      </c>
      <c r="C22" s="425">
        <v>45498717.82</v>
      </c>
      <c r="D22" s="425">
        <v>50000000</v>
      </c>
      <c r="E22" s="425">
        <v>4501282.18</v>
      </c>
      <c r="F22" s="425">
        <v>83444864</v>
      </c>
    </row>
    <row r="23" spans="1:6" x14ac:dyDescent="0.2">
      <c r="A23" s="296"/>
      <c r="B23" s="283" t="s">
        <v>1230</v>
      </c>
      <c r="C23" s="425">
        <v>0</v>
      </c>
      <c r="D23" s="425">
        <v>700000</v>
      </c>
      <c r="E23" s="425">
        <v>700000</v>
      </c>
      <c r="F23" s="425">
        <v>700000</v>
      </c>
    </row>
    <row r="24" spans="1:6" x14ac:dyDescent="0.2">
      <c r="A24" s="296"/>
      <c r="B24" s="283" t="s">
        <v>1231</v>
      </c>
      <c r="C24" s="425">
        <v>0</v>
      </c>
      <c r="D24" s="425">
        <v>0</v>
      </c>
      <c r="E24" s="425">
        <v>0</v>
      </c>
      <c r="F24" s="425">
        <v>1210000</v>
      </c>
    </row>
    <row r="25" spans="1:6" x14ac:dyDescent="0.2">
      <c r="A25" s="296"/>
      <c r="B25" s="283" t="s">
        <v>219</v>
      </c>
      <c r="C25" s="425">
        <v>0</v>
      </c>
      <c r="D25" s="425">
        <v>0</v>
      </c>
      <c r="E25" s="425">
        <v>0</v>
      </c>
      <c r="F25" s="425">
        <v>50000</v>
      </c>
    </row>
    <row r="26" spans="1:6" x14ac:dyDescent="0.2">
      <c r="A26" s="296"/>
      <c r="B26" s="283" t="s">
        <v>1232</v>
      </c>
      <c r="C26" s="425">
        <v>0</v>
      </c>
      <c r="D26" s="425">
        <v>0</v>
      </c>
      <c r="E26" s="425">
        <v>0</v>
      </c>
      <c r="F26" s="425">
        <v>1588955</v>
      </c>
    </row>
    <row r="27" spans="1:6" x14ac:dyDescent="0.2">
      <c r="A27" s="296">
        <v>22020703</v>
      </c>
      <c r="B27" s="283" t="s">
        <v>288</v>
      </c>
      <c r="C27" s="425">
        <v>5500000</v>
      </c>
      <c r="D27" s="425">
        <v>5600000</v>
      </c>
      <c r="E27" s="425">
        <v>100000</v>
      </c>
      <c r="F27" s="425">
        <v>2500000</v>
      </c>
    </row>
    <row r="28" spans="1:6" x14ac:dyDescent="0.2">
      <c r="A28" s="296">
        <v>22020801</v>
      </c>
      <c r="B28" s="293" t="s">
        <v>246</v>
      </c>
      <c r="C28" s="425">
        <v>3540000</v>
      </c>
      <c r="D28" s="425">
        <v>6200000</v>
      </c>
      <c r="E28" s="425">
        <v>2660000</v>
      </c>
      <c r="F28" s="425">
        <v>100000</v>
      </c>
    </row>
    <row r="29" spans="1:6" x14ac:dyDescent="0.2">
      <c r="A29" s="296">
        <v>22020904</v>
      </c>
      <c r="B29" s="293" t="s">
        <v>1233</v>
      </c>
      <c r="C29" s="425">
        <v>1000000</v>
      </c>
      <c r="D29" s="425">
        <v>0</v>
      </c>
      <c r="E29" s="425">
        <v>-1000000</v>
      </c>
      <c r="F29" s="425">
        <v>95153467</v>
      </c>
    </row>
    <row r="30" spans="1:6" x14ac:dyDescent="0.2">
      <c r="A30" s="296">
        <v>22021007</v>
      </c>
      <c r="B30" s="293" t="s">
        <v>236</v>
      </c>
      <c r="C30" s="425">
        <v>10705000</v>
      </c>
      <c r="D30" s="425">
        <v>11000000</v>
      </c>
      <c r="E30" s="425">
        <v>295000</v>
      </c>
      <c r="F30" s="425">
        <v>85256108</v>
      </c>
    </row>
    <row r="31" spans="1:6" x14ac:dyDescent="0.2">
      <c r="A31" s="296">
        <v>22021008</v>
      </c>
      <c r="B31" s="293" t="s">
        <v>1234</v>
      </c>
      <c r="C31" s="425">
        <v>4883142.84</v>
      </c>
      <c r="D31" s="425">
        <v>5000000</v>
      </c>
      <c r="E31" s="425">
        <v>116857.16000000015</v>
      </c>
      <c r="F31" s="425">
        <v>11532995</v>
      </c>
    </row>
    <row r="32" spans="1:6" s="244" customFormat="1" ht="13.5" x14ac:dyDescent="0.2">
      <c r="A32" s="296">
        <v>22021009</v>
      </c>
      <c r="B32" s="293" t="s">
        <v>1235</v>
      </c>
      <c r="C32" s="425">
        <v>1481309.52</v>
      </c>
      <c r="D32" s="425">
        <v>2000000</v>
      </c>
      <c r="E32" s="425">
        <v>518690.48</v>
      </c>
      <c r="F32" s="425"/>
    </row>
    <row r="33" spans="2:13" x14ac:dyDescent="0.2">
      <c r="B33" s="297" t="s">
        <v>1209</v>
      </c>
      <c r="C33" s="425">
        <v>143710513.27000001</v>
      </c>
      <c r="D33" s="425">
        <v>144000000</v>
      </c>
      <c r="E33" s="425">
        <v>289486.72999998927</v>
      </c>
      <c r="F33" s="425">
        <v>180841326</v>
      </c>
    </row>
    <row r="34" spans="2:13" x14ac:dyDescent="0.2">
      <c r="B34" s="297" t="s">
        <v>1210</v>
      </c>
      <c r="C34" s="425">
        <v>12422990.41</v>
      </c>
      <c r="D34" s="425">
        <v>0</v>
      </c>
      <c r="E34" s="425">
        <v>-12422990.41</v>
      </c>
      <c r="F34" s="425"/>
    </row>
    <row r="35" spans="2:13" x14ac:dyDescent="0.2">
      <c r="B35" s="297" t="s">
        <v>1211</v>
      </c>
      <c r="C35" s="425">
        <v>20171703.84</v>
      </c>
      <c r="D35" s="425">
        <v>0</v>
      </c>
      <c r="E35" s="425">
        <v>-20171703.84</v>
      </c>
      <c r="F35" s="425"/>
    </row>
    <row r="36" spans="2:13" s="244" customFormat="1" ht="13.5" x14ac:dyDescent="0.2">
      <c r="B36" s="297" t="s">
        <v>1212</v>
      </c>
      <c r="C36" s="425">
        <v>9697016.1899999995</v>
      </c>
      <c r="D36" s="425">
        <v>0</v>
      </c>
      <c r="E36" s="425">
        <v>-9697016.1899999995</v>
      </c>
      <c r="F36" s="425"/>
    </row>
    <row r="37" spans="2:13" s="243" customFormat="1" x14ac:dyDescent="0.2">
      <c r="B37" s="297" t="s">
        <v>1213</v>
      </c>
      <c r="C37" s="425">
        <v>15227556.26</v>
      </c>
      <c r="D37" s="425">
        <v>0</v>
      </c>
      <c r="E37" s="425">
        <v>-15227556.26</v>
      </c>
      <c r="F37" s="425"/>
      <c r="G37" s="221"/>
      <c r="H37" s="221"/>
      <c r="I37" s="221"/>
      <c r="J37" s="221"/>
      <c r="K37" s="221"/>
      <c r="L37" s="221"/>
      <c r="M37" s="221"/>
    </row>
    <row r="38" spans="2:13" s="243" customFormat="1" x14ac:dyDescent="0.2">
      <c r="B38" s="297" t="s">
        <v>1214</v>
      </c>
      <c r="C38" s="425">
        <v>106652245.93999998</v>
      </c>
      <c r="D38" s="425">
        <v>0</v>
      </c>
      <c r="E38" s="425">
        <v>-106652245.93999998</v>
      </c>
      <c r="F38" s="425"/>
      <c r="G38" s="221"/>
      <c r="H38" s="221"/>
      <c r="I38" s="221"/>
      <c r="J38" s="221"/>
      <c r="K38" s="221"/>
      <c r="L38" s="221"/>
      <c r="M38" s="221"/>
    </row>
    <row r="39" spans="2:13" s="243" customFormat="1" x14ac:dyDescent="0.2">
      <c r="B39" s="297" t="s">
        <v>1215</v>
      </c>
      <c r="C39" s="425">
        <v>4938813.6100000003</v>
      </c>
      <c r="D39" s="425">
        <v>0</v>
      </c>
      <c r="E39" s="425">
        <v>-4938813.6100000003</v>
      </c>
      <c r="F39" s="425"/>
      <c r="G39" s="221"/>
      <c r="H39" s="221"/>
      <c r="I39" s="221"/>
      <c r="J39" s="221"/>
      <c r="K39" s="221"/>
      <c r="L39" s="221"/>
      <c r="M39" s="221"/>
    </row>
    <row r="40" spans="2:13" s="241" customFormat="1" ht="13.5" x14ac:dyDescent="0.25">
      <c r="B40" s="298" t="s">
        <v>1216</v>
      </c>
      <c r="C40" s="426">
        <v>1039516738.9000001</v>
      </c>
      <c r="D40" s="426">
        <v>923712750</v>
      </c>
      <c r="E40" s="426">
        <v>-115803988.90000002</v>
      </c>
      <c r="F40" s="426">
        <v>574868244</v>
      </c>
      <c r="G40" s="244"/>
      <c r="H40" s="244"/>
      <c r="I40" s="244"/>
      <c r="J40" s="244"/>
      <c r="K40" s="244"/>
      <c r="L40" s="244"/>
      <c r="M40" s="244"/>
    </row>
    <row r="41" spans="2:13" s="243" customFormat="1" x14ac:dyDescent="0.25">
      <c r="B41" s="221"/>
      <c r="C41" s="197"/>
      <c r="D41" s="197"/>
      <c r="E41" s="197"/>
      <c r="F41" s="424"/>
      <c r="G41" s="221"/>
      <c r="H41" s="221"/>
      <c r="I41" s="221"/>
      <c r="J41" s="221"/>
      <c r="K41" s="221"/>
      <c r="L41" s="221"/>
      <c r="M41" s="221"/>
    </row>
    <row r="43" spans="2:13" s="243" customFormat="1" x14ac:dyDescent="0.25">
      <c r="B43" s="221"/>
      <c r="C43" s="197"/>
      <c r="D43" s="197"/>
      <c r="E43" s="197"/>
      <c r="F43" s="424"/>
      <c r="G43" s="221"/>
      <c r="H43" s="221"/>
      <c r="I43" s="221"/>
      <c r="J43" s="221"/>
      <c r="K43" s="221"/>
      <c r="L43" s="221"/>
      <c r="M43" s="221"/>
    </row>
  </sheetData>
  <mergeCells count="8">
    <mergeCell ref="A6:A7"/>
    <mergeCell ref="B6:B7"/>
    <mergeCell ref="C6:E6"/>
    <mergeCell ref="A1:F1"/>
    <mergeCell ref="A2:F2"/>
    <mergeCell ref="A3:F3"/>
    <mergeCell ref="A4:F4"/>
    <mergeCell ref="A5:F5"/>
  </mergeCells>
  <pageMargins left="0.45" right="0.45" top="0.75" bottom="0.75" header="0.3" footer="0.3"/>
  <pageSetup scale="4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L60"/>
  <sheetViews>
    <sheetView topLeftCell="A17" zoomScaleNormal="100" zoomScaleSheetLayoutView="86" workbookViewId="0">
      <selection activeCell="B34" sqref="B34:K34"/>
    </sheetView>
  </sheetViews>
  <sheetFormatPr defaultRowHeight="9" x14ac:dyDescent="0.25"/>
  <cols>
    <col min="1" max="1" width="28.5703125" style="299" bestFit="1" customWidth="1"/>
    <col min="2" max="2" width="9.85546875" style="433" bestFit="1" customWidth="1"/>
    <col min="3" max="3" width="10.5703125" style="433" bestFit="1" customWidth="1"/>
    <col min="4" max="4" width="10.85546875" style="433" bestFit="1" customWidth="1"/>
    <col min="5" max="5" width="14.7109375" style="433" bestFit="1" customWidth="1"/>
    <col min="6" max="6" width="10.5703125" style="433" bestFit="1" customWidth="1"/>
    <col min="7" max="7" width="12.7109375" style="433" bestFit="1" customWidth="1"/>
    <col min="8" max="8" width="9.5703125" style="433" bestFit="1" customWidth="1"/>
    <col min="9" max="9" width="9.85546875" style="433" bestFit="1" customWidth="1"/>
    <col min="10" max="10" width="11.5703125" style="433" bestFit="1" customWidth="1"/>
    <col min="11" max="11" width="11.28515625" style="433" bestFit="1" customWidth="1"/>
    <col min="12" max="16384" width="9.140625" style="299"/>
  </cols>
  <sheetData>
    <row r="1" spans="1:12" x14ac:dyDescent="0.25">
      <c r="A1" s="566" t="s">
        <v>1270</v>
      </c>
      <c r="B1" s="566"/>
      <c r="C1" s="566"/>
      <c r="D1" s="566"/>
      <c r="E1" s="566"/>
      <c r="F1" s="566"/>
      <c r="G1" s="566"/>
      <c r="H1" s="566"/>
      <c r="I1" s="566"/>
      <c r="J1" s="566"/>
      <c r="K1" s="566"/>
    </row>
    <row r="2" spans="1:12" x14ac:dyDescent="0.25">
      <c r="A2" s="566" t="s">
        <v>1085</v>
      </c>
      <c r="B2" s="566"/>
      <c r="C2" s="566"/>
      <c r="D2" s="566"/>
      <c r="E2" s="566"/>
      <c r="F2" s="566"/>
      <c r="G2" s="566"/>
      <c r="H2" s="566"/>
      <c r="I2" s="566"/>
      <c r="J2" s="566"/>
      <c r="K2" s="566"/>
    </row>
    <row r="3" spans="1:12" x14ac:dyDescent="0.25">
      <c r="A3" s="566" t="s">
        <v>724</v>
      </c>
      <c r="B3" s="566"/>
      <c r="C3" s="566"/>
      <c r="D3" s="566"/>
      <c r="E3" s="566"/>
      <c r="F3" s="566"/>
      <c r="G3" s="566"/>
      <c r="H3" s="566"/>
      <c r="I3" s="566"/>
      <c r="J3" s="566"/>
      <c r="K3" s="566"/>
    </row>
    <row r="4" spans="1:12" x14ac:dyDescent="0.25">
      <c r="A4" s="566"/>
      <c r="B4" s="566"/>
      <c r="C4" s="566"/>
      <c r="D4" s="566"/>
      <c r="E4" s="566"/>
      <c r="F4" s="566"/>
      <c r="G4" s="566"/>
      <c r="H4" s="566"/>
      <c r="I4" s="566"/>
      <c r="J4" s="566"/>
      <c r="K4" s="566"/>
    </row>
    <row r="5" spans="1:12" x14ac:dyDescent="0.25">
      <c r="A5" s="567" t="s">
        <v>1102</v>
      </c>
      <c r="B5" s="567"/>
      <c r="C5" s="567"/>
      <c r="D5" s="567"/>
      <c r="E5" s="567"/>
      <c r="F5" s="567"/>
      <c r="G5" s="567"/>
      <c r="H5" s="567"/>
      <c r="I5" s="567"/>
      <c r="J5" s="567"/>
      <c r="K5" s="567"/>
    </row>
    <row r="6" spans="1:12" x14ac:dyDescent="0.25">
      <c r="A6" s="566"/>
      <c r="B6" s="566"/>
      <c r="C6" s="566"/>
      <c r="D6" s="566"/>
      <c r="E6" s="566"/>
      <c r="F6" s="566"/>
      <c r="G6" s="566"/>
      <c r="H6" s="566"/>
      <c r="I6" s="566"/>
      <c r="J6" s="566"/>
      <c r="K6" s="566"/>
    </row>
    <row r="7" spans="1:12" s="300" customFormat="1" ht="16.5" x14ac:dyDescent="0.15">
      <c r="A7" s="300" t="s">
        <v>688</v>
      </c>
      <c r="B7" s="427" t="s">
        <v>1116</v>
      </c>
      <c r="C7" s="428" t="s">
        <v>1117</v>
      </c>
      <c r="D7" s="428" t="s">
        <v>1118</v>
      </c>
      <c r="E7" s="428" t="s">
        <v>984</v>
      </c>
      <c r="F7" s="428" t="s">
        <v>1119</v>
      </c>
      <c r="G7" s="428" t="s">
        <v>1236</v>
      </c>
      <c r="H7" s="428" t="s">
        <v>1237</v>
      </c>
      <c r="I7" s="429" t="s">
        <v>1120</v>
      </c>
      <c r="J7" s="429" t="s">
        <v>1238</v>
      </c>
      <c r="K7" s="429" t="s">
        <v>665</v>
      </c>
    </row>
    <row r="8" spans="1:12" s="300" customFormat="1" ht="24.75" customHeight="1" x14ac:dyDescent="0.25">
      <c r="A8" s="301" t="s">
        <v>422</v>
      </c>
      <c r="B8" s="430" t="s">
        <v>1121</v>
      </c>
      <c r="C8" s="431" t="s">
        <v>1121</v>
      </c>
      <c r="D8" s="431" t="s">
        <v>1121</v>
      </c>
      <c r="E8" s="431" t="s">
        <v>1121</v>
      </c>
      <c r="F8" s="431" t="s">
        <v>1121</v>
      </c>
      <c r="G8" s="431" t="s">
        <v>1121</v>
      </c>
      <c r="H8" s="431" t="s">
        <v>1121</v>
      </c>
      <c r="I8" s="431" t="s">
        <v>1121</v>
      </c>
      <c r="J8" s="431" t="s">
        <v>1121</v>
      </c>
      <c r="K8" s="431" t="s">
        <v>1121</v>
      </c>
    </row>
    <row r="9" spans="1:12" x14ac:dyDescent="0.15">
      <c r="A9" s="300" t="s">
        <v>1103</v>
      </c>
      <c r="B9" s="432">
        <v>26782683</v>
      </c>
      <c r="C9" s="432">
        <v>40050000</v>
      </c>
      <c r="D9" s="432">
        <v>14681429.470000001</v>
      </c>
      <c r="E9" s="432">
        <v>362895241</v>
      </c>
      <c r="F9" s="432">
        <v>115627076</v>
      </c>
      <c r="G9" s="432">
        <v>236027405</v>
      </c>
      <c r="H9" s="432">
        <v>13790093</v>
      </c>
      <c r="I9" s="432">
        <v>62090700</v>
      </c>
      <c r="J9" s="432">
        <v>2388423014</v>
      </c>
      <c r="K9" s="432">
        <v>3260367641.4700003</v>
      </c>
    </row>
    <row r="10" spans="1:12" x14ac:dyDescent="0.15">
      <c r="A10" s="300" t="s">
        <v>769</v>
      </c>
      <c r="B10" s="432">
        <v>0</v>
      </c>
      <c r="C10" s="432">
        <v>0</v>
      </c>
      <c r="D10" s="432">
        <v>0</v>
      </c>
      <c r="E10" s="432">
        <v>140334778.22999999</v>
      </c>
      <c r="F10" s="432">
        <v>0</v>
      </c>
      <c r="G10" s="432">
        <v>69083300</v>
      </c>
      <c r="H10" s="432">
        <v>0</v>
      </c>
      <c r="I10" s="432">
        <v>0</v>
      </c>
      <c r="J10" s="432">
        <v>0</v>
      </c>
      <c r="K10" s="432">
        <v>209418078.22999999</v>
      </c>
      <c r="L10" s="300"/>
    </row>
    <row r="11" spans="1:12" x14ac:dyDescent="0.25">
      <c r="A11" s="300" t="s">
        <v>726</v>
      </c>
      <c r="B11" s="433">
        <v>0</v>
      </c>
      <c r="C11" s="433">
        <v>0</v>
      </c>
      <c r="D11" s="433">
        <v>0</v>
      </c>
      <c r="E11" s="433">
        <v>0</v>
      </c>
      <c r="F11" s="433">
        <v>0</v>
      </c>
      <c r="G11" s="433">
        <v>0</v>
      </c>
      <c r="H11" s="433">
        <v>0</v>
      </c>
      <c r="I11" s="433">
        <v>0</v>
      </c>
      <c r="J11" s="433">
        <v>0</v>
      </c>
      <c r="K11" s="304">
        <v>0</v>
      </c>
      <c r="L11" s="300"/>
    </row>
    <row r="12" spans="1:12" x14ac:dyDescent="0.25">
      <c r="A12" s="300" t="s">
        <v>727</v>
      </c>
      <c r="B12" s="433">
        <v>0</v>
      </c>
      <c r="C12" s="433">
        <v>0</v>
      </c>
      <c r="D12" s="433">
        <v>0</v>
      </c>
      <c r="E12" s="433">
        <v>0</v>
      </c>
      <c r="F12" s="433">
        <v>0</v>
      </c>
      <c r="G12" s="433">
        <v>0</v>
      </c>
      <c r="H12" s="433">
        <v>0</v>
      </c>
      <c r="I12" s="433">
        <v>0</v>
      </c>
      <c r="J12" s="433">
        <v>0</v>
      </c>
      <c r="K12" s="304">
        <v>0</v>
      </c>
      <c r="L12" s="300"/>
    </row>
    <row r="13" spans="1:12" x14ac:dyDescent="0.25">
      <c r="A13" s="300" t="s">
        <v>770</v>
      </c>
      <c r="B13" s="433">
        <v>0</v>
      </c>
      <c r="C13" s="433">
        <v>0</v>
      </c>
      <c r="D13" s="433">
        <v>0</v>
      </c>
      <c r="E13" s="433">
        <v>0</v>
      </c>
      <c r="F13" s="433">
        <v>0</v>
      </c>
      <c r="G13" s="433">
        <v>0</v>
      </c>
      <c r="H13" s="433">
        <v>0</v>
      </c>
      <c r="I13" s="433">
        <v>0</v>
      </c>
      <c r="J13" s="433">
        <v>0</v>
      </c>
      <c r="K13" s="304">
        <v>0</v>
      </c>
      <c r="L13" s="300"/>
    </row>
    <row r="14" spans="1:12" ht="9" customHeight="1" x14ac:dyDescent="0.25">
      <c r="A14" s="566"/>
      <c r="B14" s="566"/>
      <c r="C14" s="566"/>
      <c r="D14" s="566"/>
      <c r="E14" s="566"/>
      <c r="F14" s="566"/>
      <c r="G14" s="566"/>
      <c r="H14" s="566"/>
      <c r="I14" s="566"/>
      <c r="J14" s="566"/>
      <c r="K14" s="566"/>
      <c r="L14" s="300"/>
    </row>
    <row r="15" spans="1:12" x14ac:dyDescent="0.15">
      <c r="A15" s="300" t="s">
        <v>1105</v>
      </c>
      <c r="B15" s="432">
        <v>26782683</v>
      </c>
      <c r="C15" s="432">
        <v>40050000</v>
      </c>
      <c r="D15" s="432">
        <v>14681429.470000001</v>
      </c>
      <c r="E15" s="432">
        <v>503230019.23000002</v>
      </c>
      <c r="F15" s="432">
        <v>115627076</v>
      </c>
      <c r="G15" s="432">
        <v>305110705</v>
      </c>
      <c r="H15" s="432">
        <v>13790093</v>
      </c>
      <c r="I15" s="432">
        <v>62090700</v>
      </c>
      <c r="J15" s="432">
        <v>2388423014</v>
      </c>
      <c r="K15" s="432">
        <v>3469785719</v>
      </c>
    </row>
    <row r="16" spans="1:12" ht="21.75" customHeight="1" x14ac:dyDescent="0.25">
      <c r="K16" s="304"/>
    </row>
    <row r="17" spans="1:11" s="300" customFormat="1" ht="26.25" customHeight="1" x14ac:dyDescent="0.25">
      <c r="A17" s="301" t="s">
        <v>810</v>
      </c>
      <c r="B17" s="433"/>
      <c r="C17" s="433"/>
      <c r="D17" s="433"/>
      <c r="E17" s="433"/>
      <c r="F17" s="433"/>
      <c r="G17" s="433"/>
      <c r="H17" s="433"/>
      <c r="I17" s="433"/>
      <c r="J17" s="433"/>
      <c r="K17" s="304"/>
    </row>
    <row r="18" spans="1:11" s="435" customFormat="1" ht="16.5" customHeight="1" x14ac:dyDescent="0.25">
      <c r="A18" s="434" t="s">
        <v>684</v>
      </c>
      <c r="B18" s="302">
        <v>0.2</v>
      </c>
      <c r="C18" s="302">
        <v>0.25</v>
      </c>
      <c r="D18" s="302">
        <v>0.1</v>
      </c>
      <c r="E18" s="302">
        <v>0.01</v>
      </c>
      <c r="F18" s="302">
        <v>0.25</v>
      </c>
      <c r="G18" s="302">
        <v>0.2</v>
      </c>
      <c r="H18" s="302">
        <v>0.25</v>
      </c>
      <c r="I18" s="302">
        <v>0</v>
      </c>
      <c r="J18" s="303">
        <v>0.02</v>
      </c>
      <c r="K18" s="303"/>
    </row>
    <row r="19" spans="1:11" ht="19.5" customHeight="1" x14ac:dyDescent="0.15">
      <c r="A19" s="300" t="s">
        <v>1103</v>
      </c>
      <c r="B19" s="432">
        <v>5356536.6000000006</v>
      </c>
      <c r="C19" s="432">
        <v>10012500</v>
      </c>
      <c r="D19" s="432">
        <v>1468142.9470000002</v>
      </c>
      <c r="E19" s="432">
        <v>3628952.41</v>
      </c>
      <c r="F19" s="432">
        <v>28906769</v>
      </c>
      <c r="G19" s="432">
        <v>47205481</v>
      </c>
      <c r="H19" s="432">
        <v>3447523.25</v>
      </c>
      <c r="I19" s="432">
        <v>0</v>
      </c>
      <c r="J19" s="432">
        <v>47768460.280000001</v>
      </c>
      <c r="K19" s="432">
        <v>147794365.48699999</v>
      </c>
    </row>
    <row r="20" spans="1:11" x14ac:dyDescent="0.25">
      <c r="A20" s="300" t="s">
        <v>769</v>
      </c>
      <c r="K20" s="304">
        <f>SUM(B20:J20)</f>
        <v>0</v>
      </c>
    </row>
    <row r="21" spans="1:11" x14ac:dyDescent="0.25">
      <c r="A21" s="300" t="s">
        <v>770</v>
      </c>
      <c r="B21" s="433">
        <v>0</v>
      </c>
      <c r="C21" s="433">
        <v>0</v>
      </c>
      <c r="D21" s="433">
        <v>0</v>
      </c>
      <c r="E21" s="433">
        <v>0</v>
      </c>
      <c r="G21" s="433">
        <v>0</v>
      </c>
      <c r="J21" s="433">
        <v>0</v>
      </c>
      <c r="K21" s="304">
        <f>SUM(B21:J21)</f>
        <v>0</v>
      </c>
    </row>
    <row r="22" spans="1:11" x14ac:dyDescent="0.25">
      <c r="A22" s="300" t="s">
        <v>687</v>
      </c>
      <c r="B22" s="433">
        <v>0</v>
      </c>
      <c r="C22" s="433">
        <v>0</v>
      </c>
      <c r="D22" s="433">
        <v>0</v>
      </c>
      <c r="E22" s="433">
        <v>0</v>
      </c>
      <c r="G22" s="433">
        <v>0</v>
      </c>
      <c r="H22" s="433">
        <v>0</v>
      </c>
      <c r="J22" s="433">
        <v>0</v>
      </c>
      <c r="K22" s="304">
        <f>SUM(B22:J22)</f>
        <v>0</v>
      </c>
    </row>
    <row r="23" spans="1:11" x14ac:dyDescent="0.15">
      <c r="A23" s="305" t="s">
        <v>993</v>
      </c>
      <c r="B23" s="432">
        <v>5356536.6000000006</v>
      </c>
      <c r="C23" s="432">
        <v>10012500</v>
      </c>
      <c r="D23" s="432">
        <v>1468142.9470000002</v>
      </c>
      <c r="E23" s="432">
        <v>5032300.1923000002</v>
      </c>
      <c r="F23" s="432">
        <v>28906769</v>
      </c>
      <c r="G23" s="432">
        <v>61022141</v>
      </c>
      <c r="H23" s="432">
        <v>3447523.25</v>
      </c>
      <c r="I23" s="432">
        <v>0</v>
      </c>
      <c r="J23" s="432">
        <v>47768460.280000001</v>
      </c>
      <c r="K23" s="432">
        <v>163014373.26929998</v>
      </c>
    </row>
    <row r="24" spans="1:11" ht="6.75" customHeight="1" x14ac:dyDescent="0.25">
      <c r="A24" s="568"/>
      <c r="B24" s="568"/>
      <c r="C24" s="568"/>
      <c r="D24" s="568"/>
      <c r="E24" s="568"/>
      <c r="F24" s="568"/>
      <c r="G24" s="568"/>
      <c r="H24" s="568"/>
      <c r="I24" s="568"/>
      <c r="J24" s="568"/>
      <c r="K24" s="568"/>
    </row>
    <row r="25" spans="1:11" ht="15" customHeight="1" x14ac:dyDescent="0.15">
      <c r="A25" s="306" t="s">
        <v>1105</v>
      </c>
      <c r="B25" s="432">
        <v>10713073.200000001</v>
      </c>
      <c r="C25" s="432">
        <v>20025000</v>
      </c>
      <c r="D25" s="432">
        <v>2936285.8940000003</v>
      </c>
      <c r="E25" s="432">
        <v>8661252</v>
      </c>
      <c r="F25" s="432">
        <v>57813538</v>
      </c>
      <c r="G25" s="432">
        <v>108227622</v>
      </c>
      <c r="H25" s="432">
        <v>6895046.5</v>
      </c>
      <c r="I25" s="432">
        <v>0</v>
      </c>
      <c r="J25" s="432">
        <v>95536920.560000002</v>
      </c>
      <c r="K25" s="432">
        <v>307872453</v>
      </c>
    </row>
    <row r="26" spans="1:11" x14ac:dyDescent="0.25">
      <c r="K26" s="304"/>
    </row>
    <row r="27" spans="1:11" s="300" customFormat="1" ht="21" customHeight="1" x14ac:dyDescent="0.25">
      <c r="A27" s="301" t="s">
        <v>811</v>
      </c>
      <c r="B27" s="433"/>
      <c r="C27" s="433"/>
      <c r="D27" s="433"/>
      <c r="E27" s="433"/>
      <c r="F27" s="433"/>
      <c r="G27" s="433"/>
      <c r="H27" s="433"/>
      <c r="I27" s="433"/>
      <c r="J27" s="433"/>
      <c r="K27" s="304"/>
    </row>
    <row r="28" spans="1:11" x14ac:dyDescent="0.25">
      <c r="A28" s="300" t="s">
        <v>1103</v>
      </c>
      <c r="B28" s="433">
        <v>0</v>
      </c>
      <c r="C28" s="433">
        <v>0</v>
      </c>
      <c r="D28" s="433">
        <v>0</v>
      </c>
      <c r="E28" s="433">
        <v>0</v>
      </c>
      <c r="G28" s="433">
        <v>0</v>
      </c>
      <c r="H28" s="433">
        <v>0</v>
      </c>
      <c r="J28" s="433">
        <v>0</v>
      </c>
      <c r="K28" s="304">
        <v>0</v>
      </c>
    </row>
    <row r="29" spans="1:11" x14ac:dyDescent="0.25">
      <c r="A29" s="300" t="s">
        <v>769</v>
      </c>
      <c r="B29" s="433">
        <v>0</v>
      </c>
      <c r="C29" s="433">
        <v>0</v>
      </c>
      <c r="D29" s="433">
        <v>0</v>
      </c>
      <c r="E29" s="433">
        <v>0</v>
      </c>
      <c r="G29" s="433">
        <v>0</v>
      </c>
      <c r="H29" s="433">
        <v>0</v>
      </c>
      <c r="J29" s="433">
        <v>0</v>
      </c>
      <c r="K29" s="304">
        <v>0</v>
      </c>
    </row>
    <row r="30" spans="1:11" x14ac:dyDescent="0.25">
      <c r="A30" s="300" t="s">
        <v>770</v>
      </c>
      <c r="B30" s="433">
        <v>0</v>
      </c>
      <c r="C30" s="433">
        <v>0</v>
      </c>
      <c r="D30" s="433">
        <v>0</v>
      </c>
      <c r="E30" s="433">
        <v>0</v>
      </c>
      <c r="G30" s="433">
        <v>0</v>
      </c>
      <c r="H30" s="433">
        <v>0</v>
      </c>
      <c r="J30" s="433">
        <v>0</v>
      </c>
      <c r="K30" s="304">
        <v>0</v>
      </c>
    </row>
    <row r="31" spans="1:11" x14ac:dyDescent="0.25">
      <c r="A31" s="306" t="s">
        <v>1105</v>
      </c>
      <c r="B31" s="433">
        <v>0</v>
      </c>
      <c r="C31" s="433">
        <v>0</v>
      </c>
      <c r="D31" s="433">
        <v>0</v>
      </c>
      <c r="E31" s="433">
        <v>0</v>
      </c>
      <c r="G31" s="433">
        <v>0</v>
      </c>
      <c r="H31" s="433">
        <v>0</v>
      </c>
      <c r="J31" s="433">
        <v>0</v>
      </c>
      <c r="K31" s="304">
        <v>0</v>
      </c>
    </row>
    <row r="32" spans="1:11" x14ac:dyDescent="0.25">
      <c r="H32" s="433">
        <v>0</v>
      </c>
      <c r="K32" s="304"/>
    </row>
    <row r="33" spans="1:11" ht="22.5" customHeight="1" x14ac:dyDescent="0.25">
      <c r="A33" s="301" t="s">
        <v>812</v>
      </c>
      <c r="K33" s="304"/>
    </row>
    <row r="34" spans="1:11" x14ac:dyDescent="0.15">
      <c r="A34" s="300" t="s">
        <v>1104</v>
      </c>
      <c r="B34" s="432">
        <v>16069609.799999999</v>
      </c>
      <c r="C34" s="432">
        <v>20025000</v>
      </c>
      <c r="D34" s="432">
        <v>11745143.576000001</v>
      </c>
      <c r="E34" s="432">
        <v>494568767</v>
      </c>
      <c r="F34" s="432">
        <v>57813538</v>
      </c>
      <c r="G34" s="432">
        <v>196883083</v>
      </c>
      <c r="H34" s="432">
        <v>6895046.5</v>
      </c>
      <c r="I34" s="432">
        <v>62090700</v>
      </c>
      <c r="J34" s="432">
        <v>2292886093.4400001</v>
      </c>
      <c r="K34" s="432">
        <v>3158976982</v>
      </c>
    </row>
    <row r="35" spans="1:11" x14ac:dyDescent="0.25">
      <c r="A35" s="565"/>
      <c r="B35" s="565"/>
      <c r="C35" s="565"/>
      <c r="D35" s="565"/>
      <c r="E35" s="565"/>
      <c r="F35" s="565"/>
      <c r="G35" s="565"/>
      <c r="H35" s="565"/>
      <c r="I35" s="565"/>
      <c r="J35" s="565"/>
      <c r="K35" s="565"/>
    </row>
    <row r="60" spans="1:1" x14ac:dyDescent="0.25">
      <c r="A60" s="307"/>
    </row>
  </sheetData>
  <mergeCells count="9">
    <mergeCell ref="A35:K35"/>
    <mergeCell ref="A1:K1"/>
    <mergeCell ref="A3:K3"/>
    <mergeCell ref="A5:K5"/>
    <mergeCell ref="A24:K24"/>
    <mergeCell ref="A14:K14"/>
    <mergeCell ref="A2:K2"/>
    <mergeCell ref="A4:K4"/>
    <mergeCell ref="A6:K6"/>
  </mergeCells>
  <pageMargins left="0.2" right="0.2" top="0.5" bottom="0.25" header="0.3" footer="0.3"/>
  <pageSetup scale="5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F13"/>
  <sheetViews>
    <sheetView zoomScaleNormal="100" zoomScaleSheetLayoutView="98" workbookViewId="0">
      <selection activeCell="C8" sqref="C8:F8"/>
    </sheetView>
  </sheetViews>
  <sheetFormatPr defaultRowHeight="12.75" x14ac:dyDescent="0.25"/>
  <cols>
    <col min="1" max="1" width="4.28515625" style="172" bestFit="1" customWidth="1"/>
    <col min="2" max="2" width="32" style="172" bestFit="1" customWidth="1"/>
    <col min="3" max="3" width="14" style="185" bestFit="1" customWidth="1"/>
    <col min="4" max="4" width="16.42578125" style="185" customWidth="1"/>
    <col min="5" max="5" width="14.7109375" style="185" customWidth="1"/>
    <col min="6" max="6" width="17.42578125" style="189" customWidth="1"/>
    <col min="7" max="16384" width="9.140625" style="172"/>
  </cols>
  <sheetData>
    <row r="1" spans="1:6" ht="13.5" customHeight="1" x14ac:dyDescent="0.25">
      <c r="A1" s="542" t="str">
        <f>Note17!A1</f>
        <v>Yagba West  Local Government of Kogi State</v>
      </c>
      <c r="B1" s="543"/>
      <c r="C1" s="543"/>
      <c r="D1" s="543"/>
      <c r="E1" s="543"/>
      <c r="F1" s="544"/>
    </row>
    <row r="2" spans="1:6" ht="13.5" customHeight="1" x14ac:dyDescent="0.25">
      <c r="A2" s="542" t="str">
        <f>Note17!A2</f>
        <v>Financial Statements for the Year Ended 31 December 2021</v>
      </c>
      <c r="B2" s="543"/>
      <c r="C2" s="543"/>
      <c r="D2" s="543"/>
      <c r="E2" s="543"/>
      <c r="F2" s="544"/>
    </row>
    <row r="3" spans="1:6" ht="13.5" customHeight="1" x14ac:dyDescent="0.25">
      <c r="A3" s="542" t="s">
        <v>724</v>
      </c>
      <c r="B3" s="543"/>
      <c r="C3" s="543"/>
      <c r="D3" s="543"/>
      <c r="E3" s="543"/>
      <c r="F3" s="544"/>
    </row>
    <row r="4" spans="1:6" ht="13.5" x14ac:dyDescent="0.25">
      <c r="A4" s="542"/>
      <c r="B4" s="543"/>
      <c r="C4" s="543"/>
      <c r="D4" s="543"/>
      <c r="E4" s="543"/>
      <c r="F4" s="544"/>
    </row>
    <row r="5" spans="1:6" ht="13.5" customHeight="1" x14ac:dyDescent="0.25">
      <c r="A5" s="545" t="s">
        <v>1106</v>
      </c>
      <c r="B5" s="546"/>
      <c r="C5" s="546"/>
      <c r="D5" s="546"/>
      <c r="E5" s="546"/>
      <c r="F5" s="547"/>
    </row>
    <row r="6" spans="1:6" ht="30.75" customHeight="1" x14ac:dyDescent="0.25">
      <c r="A6" s="461" t="s">
        <v>715</v>
      </c>
      <c r="B6" s="457" t="s">
        <v>688</v>
      </c>
      <c r="C6" s="462" t="str">
        <f>Note17!C6</f>
        <v>Year Ended 31 December 2021</v>
      </c>
      <c r="D6" s="462"/>
      <c r="E6" s="462"/>
      <c r="F6" s="174" t="str">
        <f>'3'!F6</f>
        <v>Year Ended 31 December 2020</v>
      </c>
    </row>
    <row r="7" spans="1:6" ht="13.5" x14ac:dyDescent="0.25">
      <c r="A7" s="461"/>
      <c r="B7" s="457"/>
      <c r="C7" s="230" t="s">
        <v>773</v>
      </c>
      <c r="D7" s="230" t="s">
        <v>774</v>
      </c>
      <c r="E7" s="230" t="s">
        <v>775</v>
      </c>
    </row>
    <row r="8" spans="1:6" x14ac:dyDescent="0.2">
      <c r="A8" s="184">
        <v>1</v>
      </c>
      <c r="B8" s="172" t="s">
        <v>730</v>
      </c>
      <c r="C8" s="272">
        <v>2823233.98</v>
      </c>
      <c r="D8" s="272">
        <v>8000000</v>
      </c>
      <c r="E8" s="419">
        <v>5176766.0199999996</v>
      </c>
      <c r="F8" s="272">
        <v>13390031</v>
      </c>
    </row>
    <row r="9" spans="1:6" x14ac:dyDescent="0.25">
      <c r="A9" s="184">
        <v>2</v>
      </c>
      <c r="B9" s="172" t="s">
        <v>731</v>
      </c>
      <c r="C9" s="185">
        <v>0</v>
      </c>
      <c r="D9" s="185">
        <v>0</v>
      </c>
      <c r="E9" s="185">
        <f t="shared" ref="E9:F11" si="0">D9-C9</f>
        <v>0</v>
      </c>
      <c r="F9" s="185">
        <f t="shared" si="0"/>
        <v>0</v>
      </c>
    </row>
    <row r="10" spans="1:6" x14ac:dyDescent="0.25">
      <c r="A10" s="184">
        <v>3</v>
      </c>
      <c r="B10" s="172" t="s">
        <v>732</v>
      </c>
      <c r="C10" s="185">
        <v>0</v>
      </c>
      <c r="D10" s="185">
        <v>0</v>
      </c>
      <c r="E10" s="185">
        <f t="shared" si="0"/>
        <v>0</v>
      </c>
      <c r="F10" s="185">
        <f t="shared" si="0"/>
        <v>0</v>
      </c>
    </row>
    <row r="11" spans="1:6" x14ac:dyDescent="0.25">
      <c r="A11" s="184">
        <v>4</v>
      </c>
      <c r="B11" s="172" t="s">
        <v>759</v>
      </c>
      <c r="C11" s="185">
        <v>0</v>
      </c>
      <c r="D11" s="185">
        <v>0</v>
      </c>
      <c r="E11" s="185">
        <f t="shared" si="0"/>
        <v>0</v>
      </c>
      <c r="F11" s="185">
        <f t="shared" si="0"/>
        <v>0</v>
      </c>
    </row>
    <row r="12" spans="1:6" ht="13.5" x14ac:dyDescent="0.25">
      <c r="A12" s="457" t="s">
        <v>428</v>
      </c>
      <c r="B12" s="457"/>
      <c r="C12" s="186">
        <f>SUM(C8:C11)</f>
        <v>2823233.98</v>
      </c>
      <c r="D12" s="186">
        <f>SUM(D8:D11)</f>
        <v>8000000</v>
      </c>
      <c r="E12" s="186">
        <f>SUM(E8:E11)</f>
        <v>5176766.0199999996</v>
      </c>
      <c r="F12" s="186">
        <f>SUM(F8:F11)</f>
        <v>13390031</v>
      </c>
    </row>
    <row r="13" spans="1:6" ht="13.5" x14ac:dyDescent="0.25">
      <c r="A13" s="461"/>
      <c r="B13" s="461"/>
      <c r="C13" s="461"/>
      <c r="D13" s="461"/>
      <c r="E13" s="461"/>
    </row>
  </sheetData>
  <mergeCells count="10">
    <mergeCell ref="A12:B12"/>
    <mergeCell ref="A13:E13"/>
    <mergeCell ref="A6:A7"/>
    <mergeCell ref="B6:B7"/>
    <mergeCell ref="C6:E6"/>
    <mergeCell ref="A1:F1"/>
    <mergeCell ref="A2:F2"/>
    <mergeCell ref="A3:F3"/>
    <mergeCell ref="A4:F4"/>
    <mergeCell ref="A5:F5"/>
  </mergeCells>
  <pageMargins left="0.45" right="0.2" top="0.75" bottom="0.75" header="0.3" footer="0.3"/>
  <pageSetup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3"/>
  <sheetViews>
    <sheetView zoomScaleNormal="100" zoomScaleSheetLayoutView="142" workbookViewId="0">
      <selection activeCell="C6" sqref="C1:D1048576"/>
    </sheetView>
  </sheetViews>
  <sheetFormatPr defaultRowHeight="12.75" x14ac:dyDescent="0.25"/>
  <cols>
    <col min="1" max="1" width="4.28515625" style="184" bestFit="1" customWidth="1"/>
    <col min="2" max="2" width="30.42578125" style="172" customWidth="1"/>
    <col min="3" max="3" width="17.7109375" style="247" customWidth="1"/>
    <col min="4" max="4" width="16.7109375" style="247" customWidth="1"/>
    <col min="5" max="16384" width="9.140625" style="172"/>
  </cols>
  <sheetData>
    <row r="1" spans="1:4" ht="13.5" x14ac:dyDescent="0.25">
      <c r="A1" s="461" t="str">
        <f>'9'!A1</f>
        <v>Yagba West  Local Government of Kogi State</v>
      </c>
      <c r="B1" s="461"/>
      <c r="C1" s="461"/>
      <c r="D1" s="461"/>
    </row>
    <row r="2" spans="1:4" ht="13.5" x14ac:dyDescent="0.25">
      <c r="A2" s="461" t="str">
        <f>'9'!A2</f>
        <v>Financial Statements for the Year Ended 31 December 2021</v>
      </c>
      <c r="B2" s="461"/>
      <c r="C2" s="461"/>
      <c r="D2" s="461"/>
    </row>
    <row r="3" spans="1:4" ht="13.5" x14ac:dyDescent="0.25">
      <c r="A3" s="461" t="s">
        <v>724</v>
      </c>
      <c r="B3" s="461"/>
      <c r="C3" s="461"/>
      <c r="D3" s="461"/>
    </row>
    <row r="4" spans="1:4" ht="13.5" customHeight="1" x14ac:dyDescent="0.25">
      <c r="A4" s="460"/>
      <c r="B4" s="460"/>
      <c r="C4" s="460"/>
      <c r="D4" s="460"/>
    </row>
    <row r="5" spans="1:4" ht="13.5" x14ac:dyDescent="0.25">
      <c r="A5" s="457" t="s">
        <v>1107</v>
      </c>
      <c r="B5" s="457"/>
      <c r="C5" s="457"/>
      <c r="D5" s="457"/>
    </row>
    <row r="6" spans="1:4" ht="27" x14ac:dyDescent="0.25">
      <c r="A6" s="235"/>
      <c r="B6" s="235"/>
      <c r="C6" s="246" t="str">
        <f>'9'!C6</f>
        <v>Year Ended 31 December 2021</v>
      </c>
      <c r="D6" s="246" t="str">
        <f>'3'!F6</f>
        <v>Year Ended 31 December 2020</v>
      </c>
    </row>
    <row r="7" spans="1:4" ht="15.75" customHeight="1" x14ac:dyDescent="0.25">
      <c r="A7" s="196" t="s">
        <v>715</v>
      </c>
      <c r="B7" s="173" t="s">
        <v>722</v>
      </c>
      <c r="C7" s="171" t="s">
        <v>723</v>
      </c>
      <c r="D7" s="171" t="s">
        <v>723</v>
      </c>
    </row>
    <row r="8" spans="1:4" x14ac:dyDescent="0.2">
      <c r="A8" s="184">
        <v>1</v>
      </c>
      <c r="B8" s="284" t="s">
        <v>1239</v>
      </c>
      <c r="C8" s="261">
        <v>357.03</v>
      </c>
      <c r="D8" s="264">
        <v>613</v>
      </c>
    </row>
    <row r="9" spans="1:4" x14ac:dyDescent="0.2">
      <c r="A9" s="184">
        <v>2</v>
      </c>
      <c r="B9" s="284" t="s">
        <v>1240</v>
      </c>
      <c r="C9" s="261">
        <v>48586.34</v>
      </c>
      <c r="D9" s="264">
        <v>1213605</v>
      </c>
    </row>
    <row r="10" spans="1:4" x14ac:dyDescent="0.2">
      <c r="A10" s="184">
        <v>3</v>
      </c>
      <c r="B10" s="284" t="s">
        <v>1241</v>
      </c>
      <c r="C10" s="261">
        <v>0</v>
      </c>
      <c r="D10" s="264"/>
    </row>
    <row r="11" spans="1:4" x14ac:dyDescent="0.2">
      <c r="A11" s="184">
        <v>4</v>
      </c>
      <c r="B11" s="284" t="s">
        <v>1122</v>
      </c>
      <c r="C11" s="261">
        <v>1907262.35</v>
      </c>
      <c r="D11" s="264">
        <v>4137888</v>
      </c>
    </row>
    <row r="12" spans="1:4" s="173" customFormat="1" ht="13.5" x14ac:dyDescent="0.25">
      <c r="B12" s="173" t="s">
        <v>1</v>
      </c>
      <c r="C12" s="286">
        <v>1956205.7200000002</v>
      </c>
      <c r="D12" s="286">
        <v>5352106</v>
      </c>
    </row>
    <row r="13" spans="1:4" x14ac:dyDescent="0.25">
      <c r="A13" s="460"/>
      <c r="B13" s="460"/>
      <c r="C13" s="460"/>
      <c r="D13" s="460"/>
    </row>
  </sheetData>
  <mergeCells count="6">
    <mergeCell ref="A13:D13"/>
    <mergeCell ref="A1:D1"/>
    <mergeCell ref="A2:D2"/>
    <mergeCell ref="A3:D3"/>
    <mergeCell ref="A4:D4"/>
    <mergeCell ref="A5:D5"/>
  </mergeCells>
  <pageMargins left="0.7" right="0.7" top="0.75" bottom="0.75" header="0.3" footer="0.3"/>
  <pageSetup scale="88" orientation="portrait" horizontalDpi="4294967292"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00" workbookViewId="0">
      <selection activeCell="C32" sqref="A1:XFD1048576"/>
    </sheetView>
  </sheetViews>
  <sheetFormatPr defaultRowHeight="12.75" x14ac:dyDescent="0.25"/>
  <cols>
    <col min="1" max="1" width="4.28515625" style="180" bestFit="1" customWidth="1"/>
    <col min="2" max="2" width="23.42578125" style="180" bestFit="1" customWidth="1"/>
    <col min="3" max="3" width="20.5703125" style="180" bestFit="1" customWidth="1"/>
    <col min="4" max="4" width="16.5703125" style="180" bestFit="1" customWidth="1"/>
    <col min="5" max="5" width="14.85546875" style="180" bestFit="1" customWidth="1"/>
    <col min="6" max="6" width="15.42578125" style="180" bestFit="1" customWidth="1"/>
    <col min="7" max="7" width="15.140625" style="180" bestFit="1" customWidth="1"/>
    <col min="8" max="8" width="19.42578125" style="180" bestFit="1" customWidth="1"/>
    <col min="9" max="9" width="12.85546875" style="180" bestFit="1" customWidth="1"/>
    <col min="10" max="10" width="15.7109375" style="180" bestFit="1" customWidth="1"/>
    <col min="11" max="11" width="14" style="180" bestFit="1" customWidth="1"/>
    <col min="12" max="16384" width="9.140625" style="180"/>
  </cols>
  <sheetData>
    <row r="1" spans="1:11" ht="13.5" x14ac:dyDescent="0.25">
      <c r="A1" s="471" t="str">
        <f>'10'!A1:D1</f>
        <v>Yagba West  Local Government of Kogi State</v>
      </c>
      <c r="B1" s="471"/>
      <c r="C1" s="471"/>
      <c r="D1" s="471"/>
      <c r="E1" s="471"/>
      <c r="F1" s="471"/>
      <c r="G1" s="471"/>
      <c r="H1" s="471"/>
      <c r="I1" s="471"/>
      <c r="J1" s="471"/>
      <c r="K1" s="471"/>
    </row>
    <row r="2" spans="1:11" ht="13.5" x14ac:dyDescent="0.25">
      <c r="A2" s="471" t="str">
        <f>'10'!A2:D2</f>
        <v>Financial Statements for the Year Ended 31 December 2021</v>
      </c>
      <c r="B2" s="471"/>
      <c r="C2" s="471"/>
      <c r="D2" s="471"/>
      <c r="E2" s="471"/>
      <c r="F2" s="471"/>
      <c r="G2" s="471"/>
      <c r="H2" s="471"/>
      <c r="I2" s="471"/>
      <c r="J2" s="471"/>
      <c r="K2" s="471"/>
    </row>
    <row r="3" spans="1:11" ht="13.5" x14ac:dyDescent="0.25">
      <c r="A3" s="471" t="s">
        <v>724</v>
      </c>
      <c r="B3" s="471"/>
      <c r="C3" s="471"/>
      <c r="D3" s="471"/>
      <c r="E3" s="471"/>
      <c r="F3" s="471"/>
      <c r="G3" s="471"/>
      <c r="H3" s="471"/>
      <c r="I3" s="471"/>
      <c r="J3" s="471"/>
      <c r="K3" s="471"/>
    </row>
    <row r="4" spans="1:11" ht="13.5" x14ac:dyDescent="0.25">
      <c r="A4" s="473" t="s">
        <v>803</v>
      </c>
      <c r="B4" s="473"/>
      <c r="C4" s="473"/>
      <c r="D4" s="473"/>
      <c r="E4" s="473"/>
      <c r="F4" s="473"/>
      <c r="G4" s="473"/>
      <c r="H4" s="473"/>
      <c r="I4" s="473"/>
      <c r="J4" s="473"/>
      <c r="K4" s="473"/>
    </row>
    <row r="5" spans="1:11" ht="27" x14ac:dyDescent="0.25">
      <c r="A5" s="215" t="s">
        <v>715</v>
      </c>
      <c r="B5" s="176" t="s">
        <v>746</v>
      </c>
      <c r="C5" s="176" t="s">
        <v>745</v>
      </c>
      <c r="D5" s="183" t="s">
        <v>744</v>
      </c>
      <c r="E5" s="183" t="s">
        <v>747</v>
      </c>
      <c r="F5" s="177" t="s">
        <v>743</v>
      </c>
      <c r="G5" s="177" t="s">
        <v>742</v>
      </c>
      <c r="H5" s="183" t="s">
        <v>741</v>
      </c>
      <c r="I5" s="183" t="s">
        <v>740</v>
      </c>
      <c r="J5" s="177" t="s">
        <v>739</v>
      </c>
      <c r="K5" s="177" t="s">
        <v>426</v>
      </c>
    </row>
    <row r="6" spans="1:11" ht="18" customHeight="1" x14ac:dyDescent="0.25">
      <c r="A6" s="205">
        <v>1</v>
      </c>
      <c r="B6" s="180" t="s">
        <v>1079</v>
      </c>
      <c r="C6" s="180" t="s">
        <v>1072</v>
      </c>
      <c r="D6" s="183"/>
      <c r="E6" s="218"/>
      <c r="F6" s="219"/>
      <c r="G6" s="220"/>
      <c r="H6" s="218"/>
      <c r="I6" s="216">
        <v>241461008</v>
      </c>
      <c r="J6" s="218"/>
      <c r="K6" s="181">
        <f>I6-J6</f>
        <v>241461008</v>
      </c>
    </row>
    <row r="7" spans="1:11" ht="13.5" x14ac:dyDescent="0.25">
      <c r="A7" s="205">
        <v>2</v>
      </c>
      <c r="B7" s="178"/>
      <c r="C7" s="178"/>
      <c r="D7" s="183"/>
      <c r="E7" s="218"/>
      <c r="F7" s="219"/>
      <c r="G7" s="220"/>
      <c r="H7" s="218"/>
      <c r="I7" s="218"/>
      <c r="J7" s="218"/>
      <c r="K7" s="206">
        <f>I7-J7</f>
        <v>0</v>
      </c>
    </row>
    <row r="8" spans="1:11" x14ac:dyDescent="0.25">
      <c r="A8" s="569"/>
      <c r="B8" s="569"/>
      <c r="C8" s="569"/>
      <c r="D8" s="569"/>
      <c r="E8" s="569"/>
      <c r="F8" s="569"/>
      <c r="G8" s="569"/>
      <c r="H8" s="569"/>
      <c r="I8" s="569"/>
      <c r="J8" s="569"/>
      <c r="K8" s="569"/>
    </row>
    <row r="9" spans="1:11" ht="13.5" x14ac:dyDescent="0.25">
      <c r="A9" s="570" t="s">
        <v>1</v>
      </c>
      <c r="B9" s="570"/>
      <c r="C9" s="570"/>
      <c r="D9" s="570"/>
      <c r="E9" s="570"/>
      <c r="F9" s="570"/>
      <c r="G9" s="570"/>
      <c r="H9" s="570"/>
      <c r="I9" s="216">
        <f>SUM(I6:I7)</f>
        <v>241461008</v>
      </c>
      <c r="J9" s="219">
        <f>SUM(J6:J7)</f>
        <v>0</v>
      </c>
      <c r="K9" s="182">
        <f>SUM(K6:K7)</f>
        <v>241461008</v>
      </c>
    </row>
    <row r="10" spans="1:11" x14ac:dyDescent="0.25">
      <c r="A10" s="569"/>
      <c r="B10" s="569"/>
      <c r="C10" s="569"/>
      <c r="D10" s="569"/>
      <c r="E10" s="569"/>
      <c r="F10" s="569"/>
      <c r="G10" s="569"/>
      <c r="H10" s="569"/>
      <c r="I10" s="569"/>
      <c r="J10" s="569"/>
      <c r="K10" s="569"/>
    </row>
    <row r="11" spans="1:11" ht="21" customHeight="1" x14ac:dyDescent="0.25">
      <c r="A11" s="473" t="s">
        <v>786</v>
      </c>
      <c r="B11" s="473"/>
      <c r="C11" s="473"/>
      <c r="D11" s="473"/>
      <c r="E11" s="473"/>
      <c r="F11" s="473"/>
      <c r="G11" s="473"/>
      <c r="H11" s="473"/>
      <c r="I11" s="473"/>
      <c r="J11" s="473"/>
      <c r="K11" s="473"/>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8"/>
  <sheetViews>
    <sheetView zoomScaleNormal="100" zoomScaleSheetLayoutView="130" workbookViewId="0">
      <selection activeCell="D15" sqref="D15"/>
    </sheetView>
  </sheetViews>
  <sheetFormatPr defaultRowHeight="12.75" x14ac:dyDescent="0.25"/>
  <cols>
    <col min="1" max="1" width="6" style="180" bestFit="1" customWidth="1"/>
    <col min="2" max="2" width="15" style="180" customWidth="1"/>
    <col min="3" max="3" width="28.140625" style="180" bestFit="1" customWidth="1"/>
    <col min="4" max="4" width="28" style="180" bestFit="1" customWidth="1"/>
    <col min="5" max="16384" width="9.140625" style="180"/>
  </cols>
  <sheetData>
    <row r="1" spans="1:4" ht="13.5" x14ac:dyDescent="0.25">
      <c r="A1" s="471" t="str">
        <f>Note20!A1</f>
        <v>Yagba West  Local Government of Kogi State</v>
      </c>
      <c r="B1" s="471"/>
      <c r="C1" s="471"/>
      <c r="D1" s="471"/>
    </row>
    <row r="2" spans="1:4" ht="13.5" x14ac:dyDescent="0.25">
      <c r="A2" s="471" t="str">
        <f>Note20!A2</f>
        <v>Financial Statements for the Year Ended 31 December 2021</v>
      </c>
      <c r="B2" s="471"/>
      <c r="C2" s="471"/>
      <c r="D2" s="471"/>
    </row>
    <row r="3" spans="1:4" ht="13.5" x14ac:dyDescent="0.25">
      <c r="A3" s="471" t="s">
        <v>724</v>
      </c>
      <c r="B3" s="471"/>
      <c r="C3" s="471"/>
      <c r="D3" s="471"/>
    </row>
    <row r="4" spans="1:4" ht="13.5" x14ac:dyDescent="0.25">
      <c r="A4" s="473" t="s">
        <v>1123</v>
      </c>
      <c r="B4" s="473"/>
      <c r="C4" s="473"/>
      <c r="D4" s="473"/>
    </row>
    <row r="5" spans="1:4" ht="27" x14ac:dyDescent="0.25">
      <c r="A5" s="215" t="s">
        <v>715</v>
      </c>
      <c r="B5" s="176" t="s">
        <v>688</v>
      </c>
      <c r="C5" s="176" t="str">
        <f>'Note 21'!C6</f>
        <v>Year Ended 31 December 2021</v>
      </c>
      <c r="D5" s="177" t="str">
        <f>'3'!F6</f>
        <v>Year Ended 31 December 2020</v>
      </c>
    </row>
    <row r="6" spans="1:4" x14ac:dyDescent="0.2">
      <c r="A6" s="172">
        <v>1</v>
      </c>
      <c r="B6" s="257" t="s">
        <v>1124</v>
      </c>
      <c r="C6" s="258">
        <v>515000</v>
      </c>
      <c r="D6" s="258">
        <v>1133800</v>
      </c>
    </row>
    <row r="7" spans="1:4" x14ac:dyDescent="0.2">
      <c r="A7" s="172">
        <v>2</v>
      </c>
      <c r="B7" s="257" t="s">
        <v>1125</v>
      </c>
      <c r="C7" s="258">
        <v>0</v>
      </c>
      <c r="D7" s="258">
        <v>7740000</v>
      </c>
    </row>
    <row r="8" spans="1:4" ht="13.5" x14ac:dyDescent="0.25">
      <c r="A8" s="173"/>
      <c r="B8" s="173" t="s">
        <v>1</v>
      </c>
      <c r="C8" s="266">
        <f>SUM(C6:C7)</f>
        <v>515000</v>
      </c>
      <c r="D8" s="266">
        <f>SUM(D6:D7)</f>
        <v>8873800</v>
      </c>
    </row>
  </sheetData>
  <mergeCells count="4">
    <mergeCell ref="A1:D1"/>
    <mergeCell ref="A2:D2"/>
    <mergeCell ref="A3:D3"/>
    <mergeCell ref="A4:D4"/>
  </mergeCells>
  <pageMargins left="0.2" right="0.2"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3708-05F0-4385-BCB8-49D1EB3708A1}">
  <sheetPr>
    <tabColor theme="9" tint="-0.249977111117893"/>
  </sheetPr>
  <dimension ref="A1"/>
  <sheetViews>
    <sheetView workbookViewId="0">
      <selection activeCell="L12" sqref="L12"/>
    </sheetView>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F22"/>
  <sheetViews>
    <sheetView zoomScaleNormal="100" zoomScaleSheetLayoutView="130" workbookViewId="0">
      <selection activeCell="C32" sqref="A1:XFD1048576"/>
    </sheetView>
  </sheetViews>
  <sheetFormatPr defaultRowHeight="12.75" x14ac:dyDescent="0.25"/>
  <cols>
    <col min="1" max="1" width="6" style="180" bestFit="1" customWidth="1"/>
    <col min="2" max="2" width="14.7109375" style="180" bestFit="1" customWidth="1"/>
    <col min="3" max="3" width="20.28515625" style="180" bestFit="1" customWidth="1"/>
    <col min="4" max="4" width="6" style="180" bestFit="1" customWidth="1"/>
    <col min="5" max="5" width="28.140625" style="180" bestFit="1" customWidth="1"/>
    <col min="6" max="6" width="28" style="180" bestFit="1" customWidth="1"/>
    <col min="7" max="16384" width="9.140625" style="180"/>
  </cols>
  <sheetData>
    <row r="1" spans="1:6" ht="13.5" x14ac:dyDescent="0.25">
      <c r="A1" s="471" t="str">
        <f>Note20!A1</f>
        <v>Yagba West  Local Government of Kogi State</v>
      </c>
      <c r="B1" s="471"/>
      <c r="C1" s="471"/>
      <c r="D1" s="471"/>
      <c r="E1" s="471"/>
      <c r="F1" s="471"/>
    </row>
    <row r="2" spans="1:6" ht="13.5" x14ac:dyDescent="0.25">
      <c r="A2" s="471" t="str">
        <f>Note20!A2</f>
        <v>Financial Statements for the Year Ended 31 December 2021</v>
      </c>
      <c r="B2" s="471"/>
      <c r="C2" s="471"/>
      <c r="D2" s="471"/>
      <c r="E2" s="471"/>
      <c r="F2" s="471"/>
    </row>
    <row r="3" spans="1:6" ht="13.5" x14ac:dyDescent="0.25">
      <c r="A3" s="471" t="s">
        <v>724</v>
      </c>
      <c r="B3" s="471"/>
      <c r="C3" s="471"/>
      <c r="D3" s="471"/>
      <c r="E3" s="471"/>
      <c r="F3" s="471"/>
    </row>
    <row r="4" spans="1:6" ht="13.5" x14ac:dyDescent="0.25">
      <c r="A4" s="473" t="s">
        <v>1075</v>
      </c>
      <c r="B4" s="473"/>
      <c r="C4" s="473"/>
      <c r="D4" s="473"/>
      <c r="E4" s="473"/>
      <c r="F4" s="473"/>
    </row>
    <row r="5" spans="1:6" ht="13.5" x14ac:dyDescent="0.25">
      <c r="A5" s="215" t="s">
        <v>715</v>
      </c>
      <c r="B5" s="176" t="s">
        <v>688</v>
      </c>
      <c r="C5" s="176"/>
      <c r="D5" s="176"/>
      <c r="E5" s="176" t="str">
        <f>'Note 21'!C6</f>
        <v>Year Ended 31 December 2021</v>
      </c>
      <c r="F5" s="177" t="e">
        <f>'Note 21'!D6</f>
        <v>#REF!</v>
      </c>
    </row>
    <row r="6" spans="1:6" x14ac:dyDescent="0.25">
      <c r="A6" s="205">
        <v>1</v>
      </c>
      <c r="B6" s="180" t="s">
        <v>1001</v>
      </c>
      <c r="C6" s="180" t="s">
        <v>1002</v>
      </c>
      <c r="D6" s="180" t="s">
        <v>1020</v>
      </c>
      <c r="E6" s="181"/>
      <c r="F6" s="216">
        <v>1700000</v>
      </c>
    </row>
    <row r="7" spans="1:6" ht="25.5" x14ac:dyDescent="0.25">
      <c r="A7" s="205">
        <v>2</v>
      </c>
      <c r="B7" s="180" t="s">
        <v>1003</v>
      </c>
      <c r="C7" s="180" t="s">
        <v>1004</v>
      </c>
      <c r="D7" s="180" t="s">
        <v>1021</v>
      </c>
      <c r="E7" s="181"/>
      <c r="F7" s="216">
        <v>320000</v>
      </c>
    </row>
    <row r="8" spans="1:6" x14ac:dyDescent="0.25">
      <c r="A8" s="205">
        <v>3</v>
      </c>
      <c r="B8" s="180" t="s">
        <v>1005</v>
      </c>
      <c r="C8" s="180" t="s">
        <v>1006</v>
      </c>
      <c r="D8" s="180" t="s">
        <v>1022</v>
      </c>
      <c r="E8" s="181"/>
      <c r="F8" s="216">
        <v>20000</v>
      </c>
    </row>
    <row r="9" spans="1:6" ht="25.5" x14ac:dyDescent="0.25">
      <c r="A9" s="205">
        <v>4</v>
      </c>
      <c r="B9" s="180" t="s">
        <v>1007</v>
      </c>
      <c r="C9" s="180" t="s">
        <v>1008</v>
      </c>
      <c r="D9" s="180" t="s">
        <v>1023</v>
      </c>
      <c r="E9" s="181"/>
      <c r="F9" s="216">
        <v>1500000</v>
      </c>
    </row>
    <row r="10" spans="1:6" x14ac:dyDescent="0.25">
      <c r="A10" s="205">
        <v>5</v>
      </c>
      <c r="B10" s="180" t="s">
        <v>1003</v>
      </c>
      <c r="C10" s="180" t="s">
        <v>1009</v>
      </c>
      <c r="D10" s="180" t="s">
        <v>1024</v>
      </c>
      <c r="E10" s="181"/>
      <c r="F10" s="216">
        <v>1900000</v>
      </c>
    </row>
    <row r="11" spans="1:6" x14ac:dyDescent="0.25">
      <c r="A11" s="205">
        <v>6</v>
      </c>
      <c r="B11" s="180" t="s">
        <v>1010</v>
      </c>
      <c r="C11" s="180" t="s">
        <v>1006</v>
      </c>
      <c r="D11" s="180" t="s">
        <v>1025</v>
      </c>
      <c r="E11" s="181"/>
      <c r="F11" s="216">
        <v>15000</v>
      </c>
    </row>
    <row r="12" spans="1:6" x14ac:dyDescent="0.25">
      <c r="A12" s="205">
        <v>7</v>
      </c>
      <c r="B12" s="180" t="s">
        <v>1011</v>
      </c>
      <c r="C12" s="180" t="s">
        <v>1012</v>
      </c>
      <c r="D12" s="180" t="s">
        <v>1026</v>
      </c>
      <c r="E12" s="181"/>
      <c r="F12" s="216">
        <v>1000000</v>
      </c>
    </row>
    <row r="13" spans="1:6" x14ac:dyDescent="0.25">
      <c r="A13" s="205">
        <v>8</v>
      </c>
      <c r="B13" s="180" t="s">
        <v>1007</v>
      </c>
      <c r="C13" s="180" t="s">
        <v>1013</v>
      </c>
      <c r="D13" s="180" t="s">
        <v>1027</v>
      </c>
      <c r="E13" s="181"/>
      <c r="F13" s="216">
        <v>500000</v>
      </c>
    </row>
    <row r="14" spans="1:6" x14ac:dyDescent="0.25">
      <c r="A14" s="205">
        <v>9</v>
      </c>
      <c r="B14" s="180" t="s">
        <v>1007</v>
      </c>
      <c r="C14" s="180" t="s">
        <v>1014</v>
      </c>
      <c r="D14" s="180" t="s">
        <v>1028</v>
      </c>
      <c r="E14" s="181"/>
      <c r="F14" s="216">
        <v>1000000</v>
      </c>
    </row>
    <row r="15" spans="1:6" x14ac:dyDescent="0.25">
      <c r="A15" s="205">
        <v>10</v>
      </c>
      <c r="B15" s="180" t="s">
        <v>1007</v>
      </c>
      <c r="C15" s="180" t="s">
        <v>1015</v>
      </c>
      <c r="D15" s="180" t="s">
        <v>1029</v>
      </c>
      <c r="E15" s="181"/>
      <c r="F15" s="216">
        <v>400000</v>
      </c>
    </row>
    <row r="16" spans="1:6" x14ac:dyDescent="0.25">
      <c r="A16" s="205">
        <v>11</v>
      </c>
      <c r="B16" s="180" t="s">
        <v>1016</v>
      </c>
      <c r="C16" s="180" t="s">
        <v>1017</v>
      </c>
      <c r="D16" s="180" t="s">
        <v>1030</v>
      </c>
      <c r="E16" s="181"/>
      <c r="F16" s="216">
        <v>500000</v>
      </c>
    </row>
    <row r="17" spans="1:6" x14ac:dyDescent="0.25">
      <c r="A17" s="205">
        <v>12</v>
      </c>
      <c r="B17" s="180" t="s">
        <v>1007</v>
      </c>
      <c r="C17" s="180" t="s">
        <v>1018</v>
      </c>
      <c r="D17" s="180" t="s">
        <v>1031</v>
      </c>
      <c r="E17" s="181"/>
      <c r="F17" s="216">
        <v>1650000</v>
      </c>
    </row>
    <row r="18" spans="1:6" ht="25.5" x14ac:dyDescent="0.25">
      <c r="A18" s="205">
        <v>13</v>
      </c>
      <c r="B18" s="180" t="s">
        <v>1007</v>
      </c>
      <c r="C18" s="180" t="s">
        <v>1019</v>
      </c>
      <c r="D18" s="180" t="s">
        <v>1032</v>
      </c>
      <c r="E18" s="181"/>
      <c r="F18" s="216">
        <v>400000</v>
      </c>
    </row>
    <row r="19" spans="1:6" x14ac:dyDescent="0.25">
      <c r="A19" s="569"/>
      <c r="B19" s="569"/>
      <c r="C19" s="569"/>
      <c r="D19" s="569"/>
      <c r="E19" s="569"/>
      <c r="F19" s="569"/>
    </row>
    <row r="20" spans="1:6" ht="13.5" x14ac:dyDescent="0.25">
      <c r="A20" s="217" t="s">
        <v>1</v>
      </c>
      <c r="B20" s="217"/>
      <c r="C20" s="217"/>
      <c r="D20" s="217"/>
      <c r="E20" s="182">
        <f>SUM(E6:E18)</f>
        <v>0</v>
      </c>
      <c r="F20" s="182">
        <f>SUM(F6:F18)</f>
        <v>10905000</v>
      </c>
    </row>
    <row r="21" spans="1:6" x14ac:dyDescent="0.25">
      <c r="A21" s="569"/>
      <c r="B21" s="569"/>
      <c r="C21" s="569"/>
      <c r="D21" s="569"/>
      <c r="E21" s="569"/>
      <c r="F21" s="569"/>
    </row>
    <row r="22" spans="1:6" ht="21" customHeight="1" x14ac:dyDescent="0.25">
      <c r="A22" s="473" t="s">
        <v>786</v>
      </c>
      <c r="B22" s="473"/>
      <c r="C22" s="473"/>
      <c r="D22" s="473"/>
      <c r="E22" s="473"/>
      <c r="F22" s="473"/>
    </row>
  </sheetData>
  <mergeCells count="7">
    <mergeCell ref="A22:F22"/>
    <mergeCell ref="A1:F1"/>
    <mergeCell ref="A2:F2"/>
    <mergeCell ref="A3:F3"/>
    <mergeCell ref="A4:F4"/>
    <mergeCell ref="A19:F19"/>
    <mergeCell ref="A21:F21"/>
  </mergeCells>
  <pageMargins left="0.2" right="0.2" top="0.75" bottom="0.75" header="0.3" footer="0.3"/>
  <pageSetup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D11"/>
  <sheetViews>
    <sheetView zoomScaleNormal="100" zoomScaleSheetLayoutView="160" workbookViewId="0">
      <selection activeCell="C32" sqref="A1:XFD1048576"/>
    </sheetView>
  </sheetViews>
  <sheetFormatPr defaultRowHeight="12.75" x14ac:dyDescent="0.25"/>
  <cols>
    <col min="1" max="1" width="4.28515625" style="172" bestFit="1" customWidth="1"/>
    <col min="2" max="2" width="11.28515625" style="172" bestFit="1" customWidth="1"/>
    <col min="3" max="3" width="28.140625" style="172" bestFit="1" customWidth="1"/>
    <col min="4" max="4" width="28" style="172" bestFit="1" customWidth="1"/>
    <col min="5" max="16384" width="9.140625" style="172"/>
  </cols>
  <sheetData>
    <row r="1" spans="1:4" ht="13.5" x14ac:dyDescent="0.25">
      <c r="A1" s="461" t="str">
        <f>Note20!A1</f>
        <v>Yagba West  Local Government of Kogi State</v>
      </c>
      <c r="B1" s="461"/>
      <c r="C1" s="461"/>
      <c r="D1" s="461"/>
    </row>
    <row r="2" spans="1:4" ht="13.5" x14ac:dyDescent="0.25">
      <c r="A2" s="461" t="str">
        <f>Note20!A2</f>
        <v>Financial Statements for the Year Ended 31 December 2021</v>
      </c>
      <c r="B2" s="461"/>
      <c r="C2" s="461"/>
      <c r="D2" s="461"/>
    </row>
    <row r="3" spans="1:4" ht="13.5" x14ac:dyDescent="0.25">
      <c r="A3" s="461" t="s">
        <v>724</v>
      </c>
      <c r="B3" s="461"/>
      <c r="C3" s="461"/>
      <c r="D3" s="461"/>
    </row>
    <row r="4" spans="1:4" ht="13.5" x14ac:dyDescent="0.25">
      <c r="A4" s="461"/>
      <c r="B4" s="461"/>
      <c r="C4" s="461"/>
      <c r="D4" s="461"/>
    </row>
    <row r="5" spans="1:4" ht="13.5" x14ac:dyDescent="0.25">
      <c r="A5" s="457" t="s">
        <v>804</v>
      </c>
      <c r="B5" s="457"/>
      <c r="C5" s="457"/>
      <c r="D5" s="457"/>
    </row>
    <row r="6" spans="1:4" ht="13.5" x14ac:dyDescent="0.25">
      <c r="A6" s="173" t="s">
        <v>715</v>
      </c>
      <c r="B6" s="173" t="s">
        <v>688</v>
      </c>
      <c r="C6" s="173" t="str">
        <f>'9'!C6</f>
        <v>Year Ended 31 December 2021</v>
      </c>
      <c r="D6" s="173" t="e">
        <f>'9'!#REF!</f>
        <v>#REF!</v>
      </c>
    </row>
    <row r="7" spans="1:4" x14ac:dyDescent="0.25">
      <c r="A7" s="184">
        <v>1</v>
      </c>
      <c r="B7" s="172" t="s">
        <v>763</v>
      </c>
      <c r="C7" s="202"/>
      <c r="D7" s="202"/>
    </row>
    <row r="8" spans="1:4" x14ac:dyDescent="0.25">
      <c r="A8" s="460"/>
      <c r="B8" s="460"/>
      <c r="C8" s="460"/>
      <c r="D8" s="460"/>
    </row>
    <row r="9" spans="1:4" ht="13.5" x14ac:dyDescent="0.25">
      <c r="A9" s="461" t="s">
        <v>425</v>
      </c>
      <c r="B9" s="461"/>
      <c r="C9" s="214"/>
      <c r="D9" s="214"/>
    </row>
    <row r="10" spans="1:4" x14ac:dyDescent="0.25">
      <c r="A10" s="460"/>
      <c r="B10" s="460"/>
      <c r="C10" s="460"/>
      <c r="D10" s="460"/>
    </row>
    <row r="11" spans="1:4" ht="33" customHeight="1" x14ac:dyDescent="0.25">
      <c r="A11" s="457" t="s">
        <v>1080</v>
      </c>
      <c r="B11" s="457"/>
      <c r="C11" s="457"/>
      <c r="D11" s="457"/>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I21"/>
  <sheetViews>
    <sheetView zoomScaleNormal="100" zoomScaleSheetLayoutView="96" workbookViewId="0">
      <selection activeCell="C32" sqref="A1:XFD1048576"/>
    </sheetView>
  </sheetViews>
  <sheetFormatPr defaultRowHeight="12.75" x14ac:dyDescent="0.25"/>
  <cols>
    <col min="1" max="1" width="2.140625" style="180" bestFit="1" customWidth="1"/>
    <col min="2" max="2" width="39.140625" style="180" customWidth="1"/>
    <col min="3" max="3" width="18.7109375" style="180" bestFit="1" customWidth="1"/>
    <col min="4" max="4" width="7.28515625" style="180" bestFit="1" customWidth="1"/>
    <col min="5" max="5" width="22.7109375" style="180" bestFit="1" customWidth="1"/>
    <col min="6" max="6" width="20.28515625" style="180" bestFit="1" customWidth="1"/>
    <col min="7" max="7" width="18.140625" style="187" bestFit="1" customWidth="1"/>
    <col min="8" max="8" width="9.140625" style="180"/>
    <col min="9" max="9" width="9.7109375" style="180" customWidth="1"/>
    <col min="10" max="16384" width="9.140625" style="180"/>
  </cols>
  <sheetData>
    <row r="1" spans="1:7" ht="13.5" x14ac:dyDescent="0.25">
      <c r="A1" s="471" t="str">
        <f>'Note 21'!A1:D1</f>
        <v>Yagba West  Local Government of Kogi State</v>
      </c>
      <c r="B1" s="471"/>
      <c r="C1" s="471"/>
      <c r="D1" s="471"/>
      <c r="E1" s="471"/>
      <c r="F1" s="471"/>
      <c r="G1" s="471"/>
    </row>
    <row r="2" spans="1:7" ht="13.5" x14ac:dyDescent="0.25">
      <c r="A2" s="471" t="str">
        <f>'Note 21'!A2:D2</f>
        <v>Financial Statements for the Year Ended 31 December 2021</v>
      </c>
      <c r="B2" s="471"/>
      <c r="C2" s="471"/>
      <c r="D2" s="471"/>
      <c r="E2" s="471"/>
      <c r="F2" s="471"/>
      <c r="G2" s="471"/>
    </row>
    <row r="3" spans="1:7" ht="13.5" x14ac:dyDescent="0.25">
      <c r="A3" s="471" t="s">
        <v>724</v>
      </c>
      <c r="B3" s="471"/>
      <c r="C3" s="471"/>
      <c r="D3" s="471"/>
      <c r="E3" s="471"/>
      <c r="F3" s="471"/>
      <c r="G3" s="471"/>
    </row>
    <row r="4" spans="1:7" ht="13.5" x14ac:dyDescent="0.25">
      <c r="A4" s="471"/>
      <c r="B4" s="471"/>
      <c r="C4" s="471"/>
      <c r="D4" s="471"/>
      <c r="E4" s="471"/>
      <c r="F4" s="471"/>
      <c r="G4" s="471"/>
    </row>
    <row r="5" spans="1:7" ht="13.5" x14ac:dyDescent="0.25">
      <c r="A5" s="473" t="s">
        <v>809</v>
      </c>
      <c r="B5" s="473"/>
      <c r="C5" s="473"/>
      <c r="D5" s="473"/>
      <c r="E5" s="473"/>
      <c r="F5" s="473"/>
      <c r="G5" s="473"/>
    </row>
    <row r="6" spans="1:7" ht="27" x14ac:dyDescent="0.25">
      <c r="A6" s="473" t="s">
        <v>735</v>
      </c>
      <c r="B6" s="473"/>
      <c r="C6" s="178" t="s">
        <v>1065</v>
      </c>
      <c r="D6" s="178" t="s">
        <v>733</v>
      </c>
      <c r="E6" s="178" t="s">
        <v>1066</v>
      </c>
      <c r="F6" s="178" t="s">
        <v>1067</v>
      </c>
      <c r="G6" s="179" t="s">
        <v>713</v>
      </c>
    </row>
    <row r="7" spans="1:7" ht="13.5" x14ac:dyDescent="0.25">
      <c r="A7" s="473" t="s">
        <v>736</v>
      </c>
      <c r="B7" s="473"/>
      <c r="C7" s="178"/>
      <c r="D7" s="178"/>
      <c r="E7" s="178"/>
      <c r="F7" s="178"/>
      <c r="G7" s="179"/>
    </row>
    <row r="8" spans="1:7" ht="39.75" customHeight="1" x14ac:dyDescent="0.25">
      <c r="A8" s="193">
        <v>1</v>
      </c>
      <c r="C8" s="191">
        <v>0</v>
      </c>
      <c r="D8" s="191">
        <v>0</v>
      </c>
      <c r="E8" s="191">
        <v>0</v>
      </c>
      <c r="F8" s="191">
        <v>0</v>
      </c>
      <c r="G8" s="187">
        <f>E8-F8</f>
        <v>0</v>
      </c>
    </row>
    <row r="9" spans="1:7" x14ac:dyDescent="0.25">
      <c r="A9" s="470"/>
      <c r="B9" s="470"/>
      <c r="C9" s="470"/>
      <c r="D9" s="470"/>
      <c r="E9" s="470"/>
      <c r="F9" s="470"/>
      <c r="G9" s="470"/>
    </row>
    <row r="10" spans="1:7" ht="13.5" x14ac:dyDescent="0.25">
      <c r="A10" s="473" t="s">
        <v>737</v>
      </c>
      <c r="B10" s="473"/>
      <c r="C10" s="206">
        <f>SUM(C8)</f>
        <v>0</v>
      </c>
      <c r="D10" s="209"/>
      <c r="E10" s="206">
        <f>SUM(E8)</f>
        <v>0</v>
      </c>
      <c r="F10" s="206">
        <f>SUM(F8)</f>
        <v>0</v>
      </c>
      <c r="G10" s="179"/>
    </row>
    <row r="11" spans="1:7" ht="13.5" x14ac:dyDescent="0.25">
      <c r="A11" s="471"/>
      <c r="B11" s="471"/>
      <c r="C11" s="471"/>
      <c r="D11" s="471"/>
      <c r="E11" s="471"/>
      <c r="F11" s="471"/>
      <c r="G11" s="471"/>
    </row>
    <row r="12" spans="1:7" ht="13.5" x14ac:dyDescent="0.25">
      <c r="A12" s="473" t="s">
        <v>738</v>
      </c>
      <c r="B12" s="473"/>
      <c r="C12" s="178"/>
      <c r="G12" s="179"/>
    </row>
    <row r="13" spans="1:7" x14ac:dyDescent="0.25">
      <c r="A13" s="193">
        <v>2</v>
      </c>
      <c r="C13" s="200"/>
      <c r="D13" s="181"/>
      <c r="F13" s="211">
        <f>D13*E13</f>
        <v>0</v>
      </c>
      <c r="G13" s="187">
        <v>0</v>
      </c>
    </row>
    <row r="14" spans="1:7" x14ac:dyDescent="0.25">
      <c r="A14" s="193">
        <f>A13+1</f>
        <v>3</v>
      </c>
      <c r="D14" s="181"/>
      <c r="F14" s="211">
        <f t="shared" ref="F14:F15" si="0">D14*E14</f>
        <v>0</v>
      </c>
      <c r="G14" s="187">
        <f t="shared" ref="G14:G15" si="1">F14-C14</f>
        <v>0</v>
      </c>
    </row>
    <row r="15" spans="1:7" x14ac:dyDescent="0.25">
      <c r="A15" s="193">
        <f t="shared" ref="A15" si="2">A14+1</f>
        <v>4</v>
      </c>
      <c r="C15" s="200"/>
      <c r="D15" s="181"/>
      <c r="F15" s="211">
        <f t="shared" si="0"/>
        <v>0</v>
      </c>
      <c r="G15" s="187">
        <f t="shared" si="1"/>
        <v>0</v>
      </c>
    </row>
    <row r="16" spans="1:7" x14ac:dyDescent="0.25">
      <c r="A16" s="470"/>
      <c r="B16" s="470"/>
      <c r="C16" s="470"/>
      <c r="D16" s="470"/>
      <c r="E16" s="470"/>
      <c r="F16" s="470"/>
      <c r="G16" s="470"/>
    </row>
    <row r="17" spans="1:9" ht="13.5" x14ac:dyDescent="0.25">
      <c r="A17" s="473" t="s">
        <v>667</v>
      </c>
      <c r="B17" s="473"/>
      <c r="C17" s="206">
        <f>SUM(C13:C15)</f>
        <v>0</v>
      </c>
      <c r="D17" s="206"/>
      <c r="E17" s="206"/>
      <c r="F17" s="206">
        <f>SUM(F13:F15)</f>
        <v>0</v>
      </c>
      <c r="G17" s="179">
        <f>SUM(G13:G15)</f>
        <v>0</v>
      </c>
      <c r="I17" s="191"/>
    </row>
    <row r="18" spans="1:9" ht="12" customHeight="1" x14ac:dyDescent="0.25">
      <c r="A18" s="470"/>
      <c r="B18" s="470"/>
      <c r="C18" s="470"/>
      <c r="D18" s="470"/>
      <c r="E18" s="470"/>
      <c r="F18" s="470"/>
      <c r="G18" s="470"/>
    </row>
    <row r="19" spans="1:9" ht="13.5" x14ac:dyDescent="0.25">
      <c r="A19" s="473" t="s">
        <v>734</v>
      </c>
      <c r="B19" s="473"/>
      <c r="C19" s="212">
        <f>C17+C10</f>
        <v>0</v>
      </c>
      <c r="D19" s="212"/>
      <c r="E19" s="212"/>
      <c r="F19" s="213">
        <f>F17+F10</f>
        <v>0</v>
      </c>
      <c r="G19" s="179">
        <f>G17</f>
        <v>0</v>
      </c>
      <c r="I19" s="192"/>
    </row>
    <row r="20" spans="1:9" x14ac:dyDescent="0.25">
      <c r="A20" s="470"/>
      <c r="B20" s="470"/>
      <c r="C20" s="470"/>
      <c r="D20" s="470"/>
      <c r="E20" s="470"/>
      <c r="F20" s="470"/>
      <c r="G20" s="470"/>
    </row>
    <row r="21" spans="1:9" ht="51.75" customHeight="1" x14ac:dyDescent="0.25">
      <c r="A21" s="473" t="s">
        <v>1081</v>
      </c>
      <c r="B21" s="473"/>
      <c r="C21" s="473"/>
      <c r="D21" s="473"/>
      <c r="E21" s="473"/>
      <c r="F21" s="473"/>
      <c r="G21" s="473"/>
    </row>
  </sheetData>
  <mergeCells count="17">
    <mergeCell ref="A17:B17"/>
    <mergeCell ref="A18:G18"/>
    <mergeCell ref="A19:B19"/>
    <mergeCell ref="A20:G20"/>
    <mergeCell ref="A21:G21"/>
    <mergeCell ref="A16:G16"/>
    <mergeCell ref="A1:G1"/>
    <mergeCell ref="A2:G2"/>
    <mergeCell ref="A3:G3"/>
    <mergeCell ref="A4:G4"/>
    <mergeCell ref="A5:G5"/>
    <mergeCell ref="A6:B6"/>
    <mergeCell ref="A7:B7"/>
    <mergeCell ref="A9:G9"/>
    <mergeCell ref="A10:B10"/>
    <mergeCell ref="A11:G11"/>
    <mergeCell ref="A12:B12"/>
  </mergeCells>
  <pageMargins left="0.7" right="0.7" top="0.75" bottom="0.75" header="0.3" footer="0.3"/>
  <pageSetup scale="61"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H23"/>
  <sheetViews>
    <sheetView workbookViewId="0">
      <selection activeCell="D21" sqref="D21"/>
    </sheetView>
  </sheetViews>
  <sheetFormatPr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571" t="s">
        <v>981</v>
      </c>
      <c r="B1" s="571"/>
      <c r="C1" s="571"/>
      <c r="D1" s="571"/>
      <c r="E1" s="571"/>
      <c r="F1" s="571"/>
    </row>
    <row r="2" spans="1:8" x14ac:dyDescent="0.25">
      <c r="A2" s="123" t="s">
        <v>982</v>
      </c>
      <c r="B2" s="124" t="s">
        <v>725</v>
      </c>
      <c r="C2" s="124" t="s">
        <v>983</v>
      </c>
      <c r="D2" s="124" t="s">
        <v>984</v>
      </c>
      <c r="E2" s="124" t="s">
        <v>985</v>
      </c>
      <c r="F2" s="124" t="s">
        <v>665</v>
      </c>
    </row>
    <row r="3" spans="1:8" x14ac:dyDescent="0.25">
      <c r="A3" s="123" t="s">
        <v>986</v>
      </c>
      <c r="B3" s="123"/>
      <c r="C3" s="123"/>
      <c r="D3" s="125">
        <v>5303973248</v>
      </c>
      <c r="E3" s="123"/>
      <c r="F3" s="125">
        <f t="shared" ref="F3:F9" si="0">SUM(B3:E3)</f>
        <v>5303973248</v>
      </c>
    </row>
    <row r="4" spans="1:8" x14ac:dyDescent="0.25">
      <c r="A4" s="123" t="s">
        <v>987</v>
      </c>
      <c r="B4" s="125">
        <v>31842521</v>
      </c>
      <c r="C4" s="123"/>
      <c r="D4" s="125">
        <v>7750000000</v>
      </c>
      <c r="E4" s="123"/>
      <c r="F4" s="125">
        <f t="shared" si="0"/>
        <v>7781842521</v>
      </c>
    </row>
    <row r="5" spans="1:8" x14ac:dyDescent="0.25">
      <c r="A5" s="123" t="s">
        <v>988</v>
      </c>
      <c r="B5" s="123"/>
      <c r="C5" s="123"/>
      <c r="D5" s="125">
        <v>800000000</v>
      </c>
      <c r="E5" s="123"/>
      <c r="F5" s="125">
        <f t="shared" si="0"/>
        <v>800000000</v>
      </c>
    </row>
    <row r="6" spans="1:8" x14ac:dyDescent="0.25">
      <c r="A6" s="123" t="s">
        <v>989</v>
      </c>
      <c r="B6" s="123"/>
      <c r="C6" s="125">
        <v>2830000000</v>
      </c>
      <c r="D6" s="123"/>
      <c r="E6" s="123"/>
      <c r="F6" s="125">
        <f t="shared" si="0"/>
        <v>2830000000</v>
      </c>
    </row>
    <row r="7" spans="1:8" x14ac:dyDescent="0.25">
      <c r="A7" s="123" t="s">
        <v>990</v>
      </c>
      <c r="B7" s="125">
        <v>740799015</v>
      </c>
      <c r="C7" s="123"/>
      <c r="D7" s="123"/>
      <c r="E7" s="125">
        <v>700000000</v>
      </c>
      <c r="F7" s="125">
        <f t="shared" si="0"/>
        <v>1440799015</v>
      </c>
    </row>
    <row r="8" spans="1:8" x14ac:dyDescent="0.25">
      <c r="A8" s="123" t="s">
        <v>991</v>
      </c>
      <c r="B8" s="126">
        <v>583421290</v>
      </c>
      <c r="C8" s="127">
        <v>2566412367</v>
      </c>
      <c r="D8" s="128"/>
      <c r="E8" s="128"/>
      <c r="F8" s="126">
        <f t="shared" si="0"/>
        <v>3149833657</v>
      </c>
    </row>
    <row r="9" spans="1:8" x14ac:dyDescent="0.25">
      <c r="A9" s="129" t="s">
        <v>665</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684</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992</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D10"/>
  <sheetViews>
    <sheetView zoomScaleNormal="100" zoomScaleSheetLayoutView="172" workbookViewId="0">
      <selection activeCell="C32" sqref="A1:XFD1048576"/>
    </sheetView>
  </sheetViews>
  <sheetFormatPr defaultRowHeight="12.75" x14ac:dyDescent="0.25"/>
  <cols>
    <col min="1" max="1" width="4.28515625" style="180" bestFit="1" customWidth="1"/>
    <col min="2" max="2" width="11.28515625" style="180" bestFit="1" customWidth="1"/>
    <col min="3" max="3" width="28.140625" style="180" bestFit="1" customWidth="1"/>
    <col min="4" max="4" width="28" style="180" bestFit="1" customWidth="1"/>
    <col min="5" max="16384" width="9.140625" style="180"/>
  </cols>
  <sheetData>
    <row r="1" spans="1:4" ht="13.5" x14ac:dyDescent="0.25">
      <c r="A1" s="471" t="str">
        <f>'8'!A1:K1</f>
        <v>Yagba West Local Government of Kogi State</v>
      </c>
      <c r="B1" s="471"/>
      <c r="C1" s="471"/>
      <c r="D1" s="471"/>
    </row>
    <row r="2" spans="1:4" ht="13.5" x14ac:dyDescent="0.25">
      <c r="A2" s="471" t="str">
        <f>'8'!A2:K2</f>
        <v>Financial Statements for the Year Ended 31 December 2021</v>
      </c>
      <c r="B2" s="471"/>
      <c r="C2" s="471"/>
      <c r="D2" s="471"/>
    </row>
    <row r="3" spans="1:4" ht="13.5" x14ac:dyDescent="0.25">
      <c r="A3" s="471" t="s">
        <v>724</v>
      </c>
      <c r="B3" s="471"/>
      <c r="C3" s="471"/>
      <c r="D3" s="471"/>
    </row>
    <row r="4" spans="1:4" ht="13.5" x14ac:dyDescent="0.25">
      <c r="A4" s="471"/>
      <c r="B4" s="471"/>
      <c r="C4" s="471"/>
      <c r="D4" s="471"/>
    </row>
    <row r="5" spans="1:4" ht="13.5" x14ac:dyDescent="0.25">
      <c r="A5" s="473" t="s">
        <v>797</v>
      </c>
      <c r="B5" s="473"/>
      <c r="C5" s="473"/>
      <c r="D5" s="473"/>
    </row>
    <row r="6" spans="1:4" ht="13.5" x14ac:dyDescent="0.25">
      <c r="A6" s="178" t="s">
        <v>715</v>
      </c>
      <c r="B6" s="178" t="s">
        <v>688</v>
      </c>
      <c r="C6" s="178" t="str">
        <f>'Note 21'!C6</f>
        <v>Year Ended 31 December 2021</v>
      </c>
      <c r="D6" s="178" t="e">
        <f>'Note 21'!D6</f>
        <v>#REF!</v>
      </c>
    </row>
    <row r="7" spans="1:4" x14ac:dyDescent="0.25">
      <c r="A7" s="205">
        <v>1</v>
      </c>
      <c r="C7" s="191">
        <v>0</v>
      </c>
      <c r="D7" s="191">
        <v>0</v>
      </c>
    </row>
    <row r="8" spans="1:4" x14ac:dyDescent="0.25">
      <c r="A8" s="569"/>
      <c r="B8" s="569"/>
      <c r="C8" s="569"/>
      <c r="D8" s="569"/>
    </row>
    <row r="9" spans="1:4" ht="13.5" x14ac:dyDescent="0.25">
      <c r="A9" s="473" t="s">
        <v>420</v>
      </c>
      <c r="B9" s="473"/>
      <c r="C9" s="206">
        <v>0</v>
      </c>
      <c r="D9" s="206">
        <f>D7</f>
        <v>0</v>
      </c>
    </row>
    <row r="10" spans="1:4" x14ac:dyDescent="0.25">
      <c r="A10" s="470"/>
      <c r="B10" s="470"/>
      <c r="C10" s="470"/>
      <c r="D10" s="470"/>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D12"/>
  <sheetViews>
    <sheetView zoomScaleNormal="100" zoomScaleSheetLayoutView="142" workbookViewId="0">
      <selection activeCell="D11" sqref="D11"/>
    </sheetView>
  </sheetViews>
  <sheetFormatPr defaultRowHeight="12.75" x14ac:dyDescent="0.25"/>
  <cols>
    <col min="1" max="1" width="4.28515625" style="180" bestFit="1" customWidth="1"/>
    <col min="2" max="2" width="30.42578125" style="180" customWidth="1"/>
    <col min="3" max="3" width="20.140625" style="207" customWidth="1"/>
    <col min="4" max="4" width="18.42578125" style="207" customWidth="1"/>
    <col min="5" max="16384" width="9.140625" style="180"/>
  </cols>
  <sheetData>
    <row r="1" spans="1:4" ht="13.5" x14ac:dyDescent="0.25">
      <c r="A1" s="471" t="str">
        <f>'Note 24'!A1:D1</f>
        <v>Yagba West Local Government of Kogi State</v>
      </c>
      <c r="B1" s="471"/>
      <c r="C1" s="471"/>
      <c r="D1" s="471"/>
    </row>
    <row r="2" spans="1:4" ht="13.5" x14ac:dyDescent="0.25">
      <c r="A2" s="471" t="str">
        <f>'Note 24'!A2:D2</f>
        <v>Financial Statements for the Year Ended 31 December 2021</v>
      </c>
      <c r="B2" s="471"/>
      <c r="C2" s="471"/>
      <c r="D2" s="471"/>
    </row>
    <row r="3" spans="1:4" ht="13.5" x14ac:dyDescent="0.25">
      <c r="A3" s="471" t="s">
        <v>724</v>
      </c>
      <c r="B3" s="471"/>
      <c r="C3" s="471"/>
      <c r="D3" s="471"/>
    </row>
    <row r="4" spans="1:4" ht="13.5" x14ac:dyDescent="0.25">
      <c r="A4" s="471"/>
      <c r="B4" s="471"/>
      <c r="C4" s="471"/>
      <c r="D4" s="471"/>
    </row>
    <row r="5" spans="1:4" ht="13.5" x14ac:dyDescent="0.25">
      <c r="A5" s="473" t="s">
        <v>1128</v>
      </c>
      <c r="B5" s="473"/>
      <c r="C5" s="473"/>
      <c r="D5" s="473"/>
    </row>
    <row r="6" spans="1:4" ht="27" x14ac:dyDescent="0.25">
      <c r="A6" s="178" t="s">
        <v>715</v>
      </c>
      <c r="B6" s="178" t="s">
        <v>688</v>
      </c>
      <c r="C6" s="436" t="str">
        <f>'Note 24'!C6</f>
        <v>Year Ended 31 December 2021</v>
      </c>
      <c r="D6" s="436" t="str">
        <f>'3'!F6</f>
        <v>Year Ended 31 December 2020</v>
      </c>
    </row>
    <row r="7" spans="1:4" x14ac:dyDescent="0.25">
      <c r="A7" s="205">
        <v>1</v>
      </c>
      <c r="B7" s="180" t="s">
        <v>1129</v>
      </c>
      <c r="C7" s="207">
        <v>0</v>
      </c>
      <c r="D7" s="207">
        <v>0</v>
      </c>
    </row>
    <row r="8" spans="1:4" x14ac:dyDescent="0.2">
      <c r="A8" s="205">
        <v>2</v>
      </c>
      <c r="B8" s="180" t="s">
        <v>1126</v>
      </c>
      <c r="C8" s="418">
        <v>5881574544.9404755</v>
      </c>
      <c r="D8" s="418">
        <v>5005122433</v>
      </c>
    </row>
    <row r="9" spans="1:4" x14ac:dyDescent="0.2">
      <c r="A9" s="205">
        <v>3</v>
      </c>
      <c r="B9" s="180" t="s">
        <v>1127</v>
      </c>
      <c r="C9" s="418">
        <v>281878604</v>
      </c>
      <c r="D9" s="418">
        <v>281878604</v>
      </c>
    </row>
    <row r="10" spans="1:4" x14ac:dyDescent="0.2">
      <c r="A10" s="205">
        <v>4</v>
      </c>
      <c r="B10" s="180" t="s">
        <v>1271</v>
      </c>
      <c r="C10" s="418">
        <v>100258194</v>
      </c>
      <c r="D10" s="418">
        <v>100258194</v>
      </c>
    </row>
    <row r="11" spans="1:4" ht="13.5" x14ac:dyDescent="0.25">
      <c r="A11" s="471" t="s">
        <v>418</v>
      </c>
      <c r="B11" s="471"/>
      <c r="C11" s="421">
        <v>6263711342.9404755</v>
      </c>
      <c r="D11" s="421">
        <v>5387259231</v>
      </c>
    </row>
    <row r="12" spans="1:4" x14ac:dyDescent="0.25">
      <c r="A12" s="569"/>
      <c r="B12" s="569"/>
      <c r="C12" s="569"/>
      <c r="D12" s="569"/>
    </row>
  </sheetData>
  <mergeCells count="7">
    <mergeCell ref="A11:B11"/>
    <mergeCell ref="A12:D12"/>
    <mergeCell ref="A1:D1"/>
    <mergeCell ref="A2:D2"/>
    <mergeCell ref="A3:D3"/>
    <mergeCell ref="A4:D4"/>
    <mergeCell ref="A5:D5"/>
  </mergeCells>
  <pageMargins left="0.7" right="0.7" top="0.75" bottom="0.75" header="0.3" footer="0.3"/>
  <pageSetup scale="7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11"/>
  <sheetViews>
    <sheetView zoomScaleNormal="100" zoomScaleSheetLayoutView="142" workbookViewId="0">
      <selection activeCell="D9" sqref="D9"/>
    </sheetView>
  </sheetViews>
  <sheetFormatPr defaultRowHeight="12.75" x14ac:dyDescent="0.25"/>
  <cols>
    <col min="1" max="1" width="4.28515625" style="180" bestFit="1" customWidth="1"/>
    <col min="2" max="2" width="33.85546875" style="180" customWidth="1"/>
    <col min="3" max="3" width="20.28515625" style="207" customWidth="1"/>
    <col min="4" max="4" width="20.5703125" style="207" customWidth="1"/>
    <col min="5" max="16384" width="9.140625" style="180"/>
  </cols>
  <sheetData>
    <row r="1" spans="1:4" ht="13.5" x14ac:dyDescent="0.25">
      <c r="A1" s="471" t="str">
        <f>'Note 24'!A1:D1</f>
        <v>Yagba West Local Government of Kogi State</v>
      </c>
      <c r="B1" s="471"/>
      <c r="C1" s="471"/>
      <c r="D1" s="471"/>
    </row>
    <row r="2" spans="1:4" ht="13.5" x14ac:dyDescent="0.25">
      <c r="A2" s="471" t="str">
        <f>'Note 24'!A2:D2</f>
        <v>Financial Statements for the Year Ended 31 December 2021</v>
      </c>
      <c r="B2" s="471"/>
      <c r="C2" s="471"/>
      <c r="D2" s="471"/>
    </row>
    <row r="3" spans="1:4" ht="13.5" x14ac:dyDescent="0.25">
      <c r="A3" s="471" t="s">
        <v>724</v>
      </c>
      <c r="B3" s="471"/>
      <c r="C3" s="471"/>
      <c r="D3" s="471"/>
    </row>
    <row r="4" spans="1:4" ht="13.5" x14ac:dyDescent="0.25">
      <c r="A4" s="471"/>
      <c r="B4" s="471"/>
      <c r="C4" s="471"/>
      <c r="D4" s="471"/>
    </row>
    <row r="5" spans="1:4" ht="13.5" x14ac:dyDescent="0.25">
      <c r="A5" s="473" t="s">
        <v>1130</v>
      </c>
      <c r="B5" s="473"/>
      <c r="C5" s="473"/>
      <c r="D5" s="473"/>
    </row>
    <row r="6" spans="1:4" ht="27" x14ac:dyDescent="0.25">
      <c r="A6" s="178" t="s">
        <v>715</v>
      </c>
      <c r="B6" s="178" t="s">
        <v>688</v>
      </c>
      <c r="C6" s="436" t="str">
        <f>'Note 24'!C6</f>
        <v>Year Ended 31 December 2021</v>
      </c>
      <c r="D6" s="436" t="str">
        <f>'3'!F6</f>
        <v>Year Ended 31 December 2020</v>
      </c>
    </row>
    <row r="7" spans="1:4" x14ac:dyDescent="0.2">
      <c r="A7" s="257">
        <v>1</v>
      </c>
      <c r="B7" s="257" t="s">
        <v>1131</v>
      </c>
      <c r="C7" s="437">
        <v>5005122433</v>
      </c>
      <c r="D7" s="437">
        <v>4249982056.1399999</v>
      </c>
    </row>
    <row r="8" spans="1:4" x14ac:dyDescent="0.2">
      <c r="A8" s="257">
        <v>2</v>
      </c>
      <c r="B8" s="257" t="s">
        <v>1132</v>
      </c>
      <c r="C8" s="437">
        <v>435669938.23857147</v>
      </c>
      <c r="D8" s="437">
        <v>755140377.13999999</v>
      </c>
    </row>
    <row r="9" spans="1:4" x14ac:dyDescent="0.2">
      <c r="A9" s="257">
        <v>3</v>
      </c>
      <c r="B9" s="284" t="s">
        <v>1242</v>
      </c>
      <c r="C9" s="437">
        <v>440782173.70190471</v>
      </c>
      <c r="D9" s="437">
        <v>0</v>
      </c>
    </row>
    <row r="10" spans="1:4" ht="13.5" x14ac:dyDescent="0.25">
      <c r="A10" s="471" t="s">
        <v>1093</v>
      </c>
      <c r="B10" s="471"/>
      <c r="C10" s="438">
        <v>5881574544.9404755</v>
      </c>
      <c r="D10" s="438">
        <v>5005122433.2799997</v>
      </c>
    </row>
    <row r="11" spans="1:4" x14ac:dyDescent="0.25">
      <c r="A11" s="569"/>
      <c r="B11" s="569"/>
      <c r="C11" s="569"/>
      <c r="D11" s="569"/>
    </row>
  </sheetData>
  <mergeCells count="7">
    <mergeCell ref="A10:B10"/>
    <mergeCell ref="A11:D11"/>
    <mergeCell ref="A1:D1"/>
    <mergeCell ref="A2:D2"/>
    <mergeCell ref="A3:D3"/>
    <mergeCell ref="A4:D4"/>
    <mergeCell ref="A5:D5"/>
  </mergeCells>
  <pageMargins left="0.7" right="0.7" top="0.75" bottom="0.75" header="0.3" footer="0.3"/>
  <pageSetup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D9"/>
  <sheetViews>
    <sheetView topLeftCell="A4" zoomScaleNormal="100" zoomScaleSheetLayoutView="142" workbookViewId="0">
      <selection activeCell="C7" sqref="C7:D8"/>
    </sheetView>
  </sheetViews>
  <sheetFormatPr defaultRowHeight="12.75" x14ac:dyDescent="0.25"/>
  <cols>
    <col min="1" max="1" width="4.28515625" style="180" bestFit="1" customWidth="1"/>
    <col min="2" max="2" width="52.42578125" style="180" customWidth="1"/>
    <col min="3" max="3" width="18.85546875" style="181" customWidth="1"/>
    <col min="4" max="4" width="17.85546875" style="181" customWidth="1"/>
    <col min="5" max="16384" width="9.140625" style="180"/>
  </cols>
  <sheetData>
    <row r="1" spans="1:4" ht="13.5" x14ac:dyDescent="0.25">
      <c r="A1" s="471" t="str">
        <f>'Note 24'!A1:D1</f>
        <v>Yagba West Local Government of Kogi State</v>
      </c>
      <c r="B1" s="471"/>
      <c r="C1" s="471"/>
      <c r="D1" s="471"/>
    </row>
    <row r="2" spans="1:4" ht="13.5" x14ac:dyDescent="0.25">
      <c r="A2" s="471" t="str">
        <f>'Note 24'!A2:D2</f>
        <v>Financial Statements for the Year Ended 31 December 2021</v>
      </c>
      <c r="B2" s="471"/>
      <c r="C2" s="471"/>
      <c r="D2" s="471"/>
    </row>
    <row r="3" spans="1:4" ht="13.5" x14ac:dyDescent="0.25">
      <c r="A3" s="471" t="s">
        <v>724</v>
      </c>
      <c r="B3" s="471"/>
      <c r="C3" s="471"/>
      <c r="D3" s="471"/>
    </row>
    <row r="4" spans="1:4" ht="13.5" x14ac:dyDescent="0.25">
      <c r="A4" s="471"/>
      <c r="B4" s="471"/>
      <c r="C4" s="471"/>
      <c r="D4" s="471"/>
    </row>
    <row r="5" spans="1:4" ht="13.5" customHeight="1" x14ac:dyDescent="0.25">
      <c r="A5" s="473" t="s">
        <v>1243</v>
      </c>
      <c r="B5" s="473"/>
      <c r="C5" s="473"/>
      <c r="D5" s="473"/>
    </row>
    <row r="6" spans="1:4" ht="27" x14ac:dyDescent="0.25">
      <c r="A6" s="178" t="s">
        <v>715</v>
      </c>
      <c r="B6" s="178" t="s">
        <v>688</v>
      </c>
      <c r="C6" s="436" t="str">
        <f>'Note 24'!C6</f>
        <v>Year Ended 31 December 2021</v>
      </c>
      <c r="D6" s="436" t="str">
        <f>'3'!F6</f>
        <v>Year Ended 31 December 2020</v>
      </c>
    </row>
    <row r="7" spans="1:4" x14ac:dyDescent="0.2">
      <c r="A7" s="257">
        <v>1</v>
      </c>
      <c r="B7" s="284" t="s">
        <v>1122</v>
      </c>
      <c r="C7" s="418">
        <v>788338</v>
      </c>
      <c r="D7" s="418">
        <v>788338</v>
      </c>
    </row>
    <row r="8" spans="1:4" x14ac:dyDescent="0.2">
      <c r="A8" s="257">
        <v>2</v>
      </c>
      <c r="B8" s="284" t="s">
        <v>1244</v>
      </c>
      <c r="C8" s="418">
        <v>99479856</v>
      </c>
      <c r="D8" s="418">
        <v>99479856</v>
      </c>
    </row>
    <row r="9" spans="1:4" s="178" customFormat="1" ht="13.5" x14ac:dyDescent="0.25">
      <c r="A9" s="259"/>
      <c r="B9" s="285" t="s">
        <v>1245</v>
      </c>
      <c r="C9" s="421">
        <v>100268194</v>
      </c>
      <c r="D9" s="421">
        <v>100268194</v>
      </c>
    </row>
  </sheetData>
  <mergeCells count="5">
    <mergeCell ref="A1:D1"/>
    <mergeCell ref="A2:D2"/>
    <mergeCell ref="A3:D3"/>
    <mergeCell ref="A4:D4"/>
    <mergeCell ref="A5:D5"/>
  </mergeCells>
  <pageMargins left="0.7" right="0.7" top="0.75" bottom="0.75" header="0.3" footer="0.3"/>
  <pageSetup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F12"/>
  <sheetViews>
    <sheetView zoomScaleNormal="100" zoomScaleSheetLayoutView="142" workbookViewId="0">
      <selection activeCell="C32" sqref="A1:XFD1048576"/>
    </sheetView>
  </sheetViews>
  <sheetFormatPr defaultRowHeight="12.75" x14ac:dyDescent="0.25"/>
  <cols>
    <col min="1" max="1" width="4.28515625" style="180" bestFit="1" customWidth="1"/>
    <col min="2" max="2" width="34" style="180" bestFit="1" customWidth="1"/>
    <col min="3" max="3" width="28.140625" style="180" bestFit="1" customWidth="1"/>
    <col min="4" max="4" width="28" style="180" bestFit="1" customWidth="1"/>
    <col min="5" max="5" width="15.42578125" style="180" bestFit="1" customWidth="1"/>
    <col min="6" max="6" width="1.7109375" style="180" customWidth="1"/>
    <col min="7" max="7" width="20" style="180" customWidth="1"/>
    <col min="8" max="8" width="2" style="180" customWidth="1"/>
    <col min="9" max="16384" width="9.140625" style="180"/>
  </cols>
  <sheetData>
    <row r="1" spans="1:6" ht="13.5" x14ac:dyDescent="0.25">
      <c r="A1" s="471" t="str">
        <f>'Note 24'!A1:D1</f>
        <v>Yagba West Local Government of Kogi State</v>
      </c>
      <c r="B1" s="471"/>
      <c r="C1" s="471"/>
      <c r="D1" s="471"/>
    </row>
    <row r="2" spans="1:6" ht="13.5" x14ac:dyDescent="0.25">
      <c r="A2" s="471" t="str">
        <f>'Note 24'!A2:D2</f>
        <v>Financial Statements for the Year Ended 31 December 2021</v>
      </c>
      <c r="B2" s="471"/>
      <c r="C2" s="471"/>
      <c r="D2" s="471"/>
    </row>
    <row r="3" spans="1:6" ht="13.5" x14ac:dyDescent="0.25">
      <c r="A3" s="471" t="s">
        <v>724</v>
      </c>
      <c r="B3" s="471"/>
      <c r="C3" s="471"/>
      <c r="D3" s="471"/>
    </row>
    <row r="4" spans="1:6" ht="13.5" x14ac:dyDescent="0.25">
      <c r="A4" s="471"/>
      <c r="B4" s="471"/>
      <c r="C4" s="471"/>
      <c r="D4" s="471"/>
    </row>
    <row r="5" spans="1:6" ht="13.5" x14ac:dyDescent="0.25">
      <c r="A5" s="473" t="s">
        <v>1073</v>
      </c>
      <c r="B5" s="473"/>
      <c r="C5" s="473"/>
      <c r="D5" s="473"/>
    </row>
    <row r="6" spans="1:6" ht="13.5" x14ac:dyDescent="0.25">
      <c r="A6" s="178" t="s">
        <v>715</v>
      </c>
      <c r="B6" s="178" t="s">
        <v>688</v>
      </c>
      <c r="C6" s="178" t="str">
        <f>'Note 24'!C6</f>
        <v>Year Ended 31 December 2021</v>
      </c>
      <c r="D6" s="178" t="e">
        <f>'Note 24'!D6</f>
        <v>#REF!</v>
      </c>
      <c r="E6" s="204"/>
      <c r="F6" s="204"/>
    </row>
    <row r="7" spans="1:6" x14ac:dyDescent="0.25">
      <c r="A7" s="205">
        <v>1</v>
      </c>
      <c r="B7" s="180" t="s">
        <v>1076</v>
      </c>
      <c r="C7" s="207">
        <v>241461008</v>
      </c>
      <c r="D7" s="181">
        <v>0</v>
      </c>
      <c r="F7" s="204"/>
    </row>
    <row r="8" spans="1:6" x14ac:dyDescent="0.25">
      <c r="A8" s="205"/>
      <c r="C8" s="181"/>
      <c r="D8" s="181"/>
      <c r="F8" s="204"/>
    </row>
    <row r="9" spans="1:6" ht="15.75" customHeight="1" x14ac:dyDescent="0.25">
      <c r="A9" s="569"/>
      <c r="B9" s="569"/>
      <c r="C9" s="569"/>
      <c r="D9" s="569"/>
      <c r="E9" s="187">
        <f>C10-D10</f>
        <v>241461008</v>
      </c>
      <c r="F9" s="204"/>
    </row>
    <row r="10" spans="1:6" ht="13.5" x14ac:dyDescent="0.25">
      <c r="A10" s="471" t="s">
        <v>418</v>
      </c>
      <c r="B10" s="471"/>
      <c r="C10" s="182">
        <f>SUM(C7:C8)</f>
        <v>241461008</v>
      </c>
      <c r="D10" s="182">
        <f>SUM(D7:D8)</f>
        <v>0</v>
      </c>
      <c r="E10" s="191">
        <f>SFPO!C24</f>
        <v>6263711342.9404755</v>
      </c>
      <c r="F10" s="204"/>
    </row>
    <row r="11" spans="1:6" x14ac:dyDescent="0.25">
      <c r="A11" s="569"/>
      <c r="B11" s="569"/>
      <c r="C11" s="569"/>
      <c r="D11" s="569"/>
      <c r="E11" s="208">
        <f>E10-C10</f>
        <v>6022250334.9404755</v>
      </c>
      <c r="F11" s="204"/>
    </row>
    <row r="12" spans="1:6" ht="49.5" customHeight="1" x14ac:dyDescent="0.25">
      <c r="A12" s="473" t="s">
        <v>777</v>
      </c>
      <c r="B12" s="473"/>
      <c r="C12" s="473"/>
      <c r="D12" s="473"/>
      <c r="E12" s="209"/>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E13"/>
  <sheetViews>
    <sheetView zoomScaleNormal="100" zoomScaleSheetLayoutView="154" workbookViewId="0">
      <selection activeCell="C32" sqref="A1:XFD1048576"/>
    </sheetView>
  </sheetViews>
  <sheetFormatPr defaultRowHeight="12.75" x14ac:dyDescent="0.25"/>
  <cols>
    <col min="1" max="1" width="4.28515625" style="180" bestFit="1" customWidth="1"/>
    <col min="2" max="2" width="11.28515625" style="180" bestFit="1" customWidth="1"/>
    <col min="3" max="3" width="28.140625" style="180" bestFit="1" customWidth="1"/>
    <col min="4" max="4" width="28" style="180" bestFit="1" customWidth="1"/>
    <col min="5" max="5" width="2.7109375" style="180" customWidth="1"/>
    <col min="6" max="16384" width="9.140625" style="180"/>
  </cols>
  <sheetData>
    <row r="1" spans="1:5" ht="13.5" x14ac:dyDescent="0.25">
      <c r="A1" s="471" t="str">
        <f>'12'!A1:D1</f>
        <v>Yagba West Local Government of Kogi State</v>
      </c>
      <c r="B1" s="471"/>
      <c r="C1" s="471"/>
      <c r="D1" s="471"/>
    </row>
    <row r="2" spans="1:5" ht="13.5" x14ac:dyDescent="0.25">
      <c r="A2" s="471" t="str">
        <f>'12'!A2:D2</f>
        <v>Financial Statements for the Year Ended 31 December 2021</v>
      </c>
      <c r="B2" s="471"/>
      <c r="C2" s="471"/>
      <c r="D2" s="471"/>
    </row>
    <row r="3" spans="1:5" ht="13.5" x14ac:dyDescent="0.25">
      <c r="A3" s="471" t="s">
        <v>724</v>
      </c>
      <c r="B3" s="471"/>
      <c r="C3" s="471"/>
      <c r="D3" s="471"/>
    </row>
    <row r="4" spans="1:5" ht="13.5" x14ac:dyDescent="0.25">
      <c r="A4" s="471"/>
      <c r="B4" s="471"/>
      <c r="C4" s="471"/>
      <c r="D4" s="471"/>
    </row>
    <row r="5" spans="1:5" ht="13.5" x14ac:dyDescent="0.25">
      <c r="A5" s="473" t="s">
        <v>798</v>
      </c>
      <c r="B5" s="473"/>
      <c r="C5" s="473"/>
      <c r="D5" s="473"/>
      <c r="E5" s="204"/>
    </row>
    <row r="6" spans="1:5" ht="13.5" x14ac:dyDescent="0.25">
      <c r="A6" s="178" t="s">
        <v>715</v>
      </c>
      <c r="B6" s="178" t="s">
        <v>688</v>
      </c>
      <c r="C6" s="178" t="str">
        <f>'12'!C6</f>
        <v>Year Ended 31 December 2021</v>
      </c>
      <c r="D6" s="178" t="str">
        <f>'12'!D6</f>
        <v>Year Ended 31 December 2020</v>
      </c>
      <c r="E6" s="204"/>
    </row>
    <row r="7" spans="1:5" x14ac:dyDescent="0.25">
      <c r="A7" s="205">
        <v>1</v>
      </c>
      <c r="C7" s="181">
        <v>0</v>
      </c>
      <c r="D7" s="181"/>
      <c r="E7" s="204"/>
    </row>
    <row r="8" spans="1:5" x14ac:dyDescent="0.25">
      <c r="A8" s="205">
        <v>2</v>
      </c>
      <c r="C8" s="181">
        <v>0</v>
      </c>
      <c r="D8" s="181"/>
      <c r="E8" s="204"/>
    </row>
    <row r="9" spans="1:5" x14ac:dyDescent="0.25">
      <c r="A9" s="205">
        <v>3</v>
      </c>
      <c r="C9" s="181">
        <v>0</v>
      </c>
      <c r="D9" s="181"/>
      <c r="E9" s="204"/>
    </row>
    <row r="10" spans="1:5" ht="18.75" customHeight="1" x14ac:dyDescent="0.25">
      <c r="A10" s="569"/>
      <c r="B10" s="569"/>
      <c r="C10" s="569"/>
      <c r="D10" s="569"/>
      <c r="E10" s="204"/>
    </row>
    <row r="11" spans="1:5" ht="13.5" x14ac:dyDescent="0.25">
      <c r="A11" s="473" t="s">
        <v>771</v>
      </c>
      <c r="B11" s="473"/>
      <c r="C11" s="206">
        <f>SUM(C7:C9)</f>
        <v>0</v>
      </c>
      <c r="D11" s="206">
        <f>SUM(D7:D9)</f>
        <v>0</v>
      </c>
      <c r="E11" s="204"/>
    </row>
    <row r="12" spans="1:5" ht="18.75" customHeight="1" x14ac:dyDescent="0.25">
      <c r="A12" s="569"/>
      <c r="B12" s="569"/>
      <c r="C12" s="569"/>
      <c r="D12" s="569"/>
      <c r="E12" s="204"/>
    </row>
    <row r="13" spans="1:5" x14ac:dyDescent="0.25">
      <c r="A13" s="204"/>
      <c r="B13" s="204"/>
      <c r="C13" s="204"/>
      <c r="D13" s="204"/>
      <c r="E13" s="204"/>
    </row>
  </sheetData>
  <mergeCells count="8">
    <mergeCell ref="A10:D10"/>
    <mergeCell ref="A11:B11"/>
    <mergeCell ref="A12:D12"/>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35"/>
  <sheetViews>
    <sheetView topLeftCell="A19" zoomScaleNormal="100" zoomScaleSheetLayoutView="100" workbookViewId="0">
      <selection activeCell="A16" sqref="A16:A20"/>
    </sheetView>
  </sheetViews>
  <sheetFormatPr defaultColWidth="19.42578125" defaultRowHeight="12.75" x14ac:dyDescent="0.25"/>
  <cols>
    <col min="1" max="1" width="3.28515625" style="172" customWidth="1"/>
    <col min="2" max="2" width="3.7109375" style="172" customWidth="1"/>
    <col min="3" max="3" width="32.85546875" style="172" customWidth="1"/>
    <col min="4" max="4" width="6.28515625" style="172" bestFit="1" customWidth="1"/>
    <col min="5" max="5" width="14.7109375" style="185" bestFit="1" customWidth="1"/>
    <col min="6" max="6" width="15.28515625" style="185" bestFit="1" customWidth="1"/>
    <col min="7" max="16384" width="19.42578125" style="172"/>
  </cols>
  <sheetData>
    <row r="1" spans="1:6" ht="13.5" x14ac:dyDescent="0.25">
      <c r="A1" s="461" t="s">
        <v>1155</v>
      </c>
      <c r="B1" s="461"/>
      <c r="C1" s="461"/>
      <c r="D1" s="461"/>
      <c r="E1" s="461"/>
      <c r="F1" s="461"/>
    </row>
    <row r="2" spans="1:6" ht="13.5" x14ac:dyDescent="0.25">
      <c r="A2" s="461" t="s">
        <v>1085</v>
      </c>
      <c r="B2" s="461"/>
      <c r="C2" s="461"/>
      <c r="D2" s="461"/>
      <c r="E2" s="461"/>
      <c r="F2" s="461"/>
    </row>
    <row r="3" spans="1:6" ht="13.5" x14ac:dyDescent="0.25">
      <c r="A3" s="461" t="s">
        <v>719</v>
      </c>
      <c r="B3" s="461"/>
      <c r="C3" s="461"/>
      <c r="D3" s="461"/>
      <c r="E3" s="461"/>
      <c r="F3" s="461"/>
    </row>
    <row r="4" spans="1:6" x14ac:dyDescent="0.25">
      <c r="A4" s="460"/>
      <c r="B4" s="460"/>
      <c r="C4" s="460"/>
      <c r="D4" s="460"/>
      <c r="E4" s="460"/>
      <c r="F4" s="460"/>
    </row>
    <row r="5" spans="1:6" ht="27" x14ac:dyDescent="0.25">
      <c r="A5" s="460"/>
      <c r="B5" s="460"/>
      <c r="C5" s="460"/>
      <c r="D5" s="235" t="s">
        <v>625</v>
      </c>
      <c r="E5" s="236" t="str">
        <f>SFPO!C5</f>
        <v>Year Ended 31 December 2021</v>
      </c>
      <c r="F5" s="230" t="str">
        <f>SFPO!E5</f>
        <v>Year Ended 31 December 2020</v>
      </c>
    </row>
    <row r="6" spans="1:6" ht="13.5" x14ac:dyDescent="0.25">
      <c r="A6" s="457" t="s">
        <v>660</v>
      </c>
      <c r="B6" s="457"/>
      <c r="C6" s="457"/>
      <c r="D6" s="235"/>
      <c r="E6" s="462"/>
      <c r="F6" s="462"/>
    </row>
    <row r="7" spans="1:6" ht="28.5" customHeight="1" x14ac:dyDescent="0.2">
      <c r="A7" s="460"/>
      <c r="B7" s="459" t="s">
        <v>0</v>
      </c>
      <c r="C7" s="459"/>
      <c r="D7" s="273">
        <v>1</v>
      </c>
      <c r="E7" s="276">
        <v>1385737492.7900002</v>
      </c>
      <c r="F7" s="276">
        <v>1459776070.5</v>
      </c>
    </row>
    <row r="8" spans="1:6" x14ac:dyDescent="0.2">
      <c r="A8" s="460"/>
      <c r="B8" s="459" t="s">
        <v>2</v>
      </c>
      <c r="C8" s="459"/>
      <c r="D8" s="273">
        <v>2</v>
      </c>
      <c r="E8" s="276">
        <v>644007096.17999995</v>
      </c>
      <c r="F8" s="276">
        <v>461135804.33999997</v>
      </c>
    </row>
    <row r="9" spans="1:6" x14ac:dyDescent="0.2">
      <c r="A9" s="460"/>
      <c r="B9" s="459" t="s">
        <v>3</v>
      </c>
      <c r="C9" s="459"/>
      <c r="D9" s="273">
        <v>3</v>
      </c>
      <c r="E9" s="276">
        <v>1967000</v>
      </c>
      <c r="F9" s="275">
        <v>12593714</v>
      </c>
    </row>
    <row r="10" spans="1:6" x14ac:dyDescent="0.2">
      <c r="A10" s="460"/>
      <c r="B10" s="459" t="s">
        <v>4</v>
      </c>
      <c r="C10" s="459"/>
      <c r="D10" s="273">
        <v>4</v>
      </c>
      <c r="E10" s="276">
        <v>26598627.420000002</v>
      </c>
      <c r="F10" s="265">
        <v>0</v>
      </c>
    </row>
    <row r="11" spans="1:6" x14ac:dyDescent="0.25">
      <c r="A11" s="460"/>
      <c r="B11" s="459" t="s">
        <v>212</v>
      </c>
      <c r="C11" s="459"/>
      <c r="D11" s="184"/>
      <c r="E11" s="225">
        <f>Note13!C12</f>
        <v>0</v>
      </c>
      <c r="F11" s="225">
        <v>0</v>
      </c>
    </row>
    <row r="12" spans="1:6" x14ac:dyDescent="0.25">
      <c r="A12" s="460"/>
      <c r="B12" s="459" t="s">
        <v>211</v>
      </c>
      <c r="C12" s="459"/>
      <c r="D12" s="184"/>
      <c r="E12" s="225">
        <v>0</v>
      </c>
      <c r="F12" s="225">
        <v>0</v>
      </c>
    </row>
    <row r="13" spans="1:6" ht="13.5" x14ac:dyDescent="0.25">
      <c r="A13" s="457" t="s">
        <v>711</v>
      </c>
      <c r="B13" s="457"/>
      <c r="C13" s="457"/>
      <c r="D13" s="184"/>
      <c r="E13" s="230">
        <f>SUM(E7:E12)</f>
        <v>2058310216.3900003</v>
      </c>
      <c r="F13" s="230">
        <f>SUM(F7:F12)</f>
        <v>1933505588.8399999</v>
      </c>
    </row>
    <row r="14" spans="1:6" x14ac:dyDescent="0.25">
      <c r="A14" s="460"/>
      <c r="B14" s="460"/>
      <c r="C14" s="460"/>
      <c r="D14" s="460"/>
    </row>
    <row r="15" spans="1:6" ht="13.5" x14ac:dyDescent="0.25">
      <c r="A15" s="457" t="s">
        <v>700</v>
      </c>
      <c r="B15" s="457"/>
      <c r="C15" s="457"/>
      <c r="D15" s="196"/>
    </row>
    <row r="16" spans="1:6" x14ac:dyDescent="0.2">
      <c r="A16" s="460"/>
      <c r="B16" s="459" t="s">
        <v>213</v>
      </c>
      <c r="C16" s="459"/>
      <c r="D16" s="273">
        <v>5</v>
      </c>
      <c r="E16" s="274">
        <v>712388855.02857101</v>
      </c>
      <c r="F16" s="274">
        <v>1038596488.84</v>
      </c>
    </row>
    <row r="17" spans="1:8" x14ac:dyDescent="0.2">
      <c r="A17" s="460"/>
      <c r="B17" s="459" t="s">
        <v>214</v>
      </c>
      <c r="C17" s="459"/>
      <c r="D17" s="273">
        <v>6</v>
      </c>
      <c r="E17" s="274">
        <v>700234548.31190503</v>
      </c>
      <c r="F17" s="274">
        <v>301843941</v>
      </c>
    </row>
    <row r="18" spans="1:8" x14ac:dyDescent="0.2">
      <c r="A18" s="460"/>
      <c r="B18" s="459" t="s">
        <v>430</v>
      </c>
      <c r="C18" s="459"/>
      <c r="D18" s="273">
        <v>7</v>
      </c>
      <c r="E18" s="274">
        <v>1039516738.9</v>
      </c>
      <c r="F18" s="274">
        <v>527217029</v>
      </c>
    </row>
    <row r="19" spans="1:8" x14ac:dyDescent="0.2">
      <c r="A19" s="460"/>
      <c r="B19" s="459" t="s">
        <v>429</v>
      </c>
      <c r="C19" s="459"/>
      <c r="D19" s="273">
        <v>8</v>
      </c>
      <c r="E19" s="274">
        <v>163014373</v>
      </c>
      <c r="F19" s="274">
        <v>182123328</v>
      </c>
    </row>
    <row r="20" spans="1:8" x14ac:dyDescent="0.25">
      <c r="A20" s="460"/>
      <c r="B20" s="459" t="s">
        <v>713</v>
      </c>
      <c r="C20" s="459"/>
      <c r="D20" s="184"/>
      <c r="E20" s="185">
        <f>-Note22!G19</f>
        <v>0</v>
      </c>
      <c r="F20" s="181">
        <v>0</v>
      </c>
    </row>
    <row r="21" spans="1:8" ht="13.5" x14ac:dyDescent="0.25">
      <c r="A21" s="457" t="s">
        <v>712</v>
      </c>
      <c r="B21" s="457"/>
      <c r="C21" s="457"/>
      <c r="E21" s="186">
        <f>SUM(E16:E20)</f>
        <v>2615154515.2404761</v>
      </c>
      <c r="F21" s="186">
        <f>SUM(F16:F20)</f>
        <v>2049780786.8400002</v>
      </c>
      <c r="H21" s="188"/>
    </row>
    <row r="22" spans="1:8" ht="13.5" x14ac:dyDescent="0.25">
      <c r="A22" s="457"/>
      <c r="B22" s="457"/>
      <c r="C22" s="457"/>
      <c r="D22" s="457"/>
    </row>
    <row r="23" spans="1:8" ht="13.5" x14ac:dyDescent="0.25">
      <c r="A23" s="457" t="s">
        <v>661</v>
      </c>
      <c r="B23" s="457"/>
      <c r="C23" s="457"/>
      <c r="E23" s="186">
        <f>E13-E21</f>
        <v>-556844298.85047579</v>
      </c>
      <c r="F23" s="186">
        <f>F13-F21</f>
        <v>-116275198.00000024</v>
      </c>
    </row>
    <row r="24" spans="1:8" ht="15" customHeight="1" x14ac:dyDescent="0.2">
      <c r="A24" s="459" t="s">
        <v>427</v>
      </c>
      <c r="B24" s="459"/>
      <c r="C24" s="459"/>
      <c r="D24" s="273">
        <v>9</v>
      </c>
      <c r="E24" s="274">
        <v>2823233.98</v>
      </c>
      <c r="F24" s="277">
        <v>13390031.369999999</v>
      </c>
    </row>
    <row r="25" spans="1:8" ht="13.5" x14ac:dyDescent="0.25">
      <c r="A25" s="457" t="s">
        <v>662</v>
      </c>
      <c r="B25" s="457"/>
      <c r="C25" s="457"/>
      <c r="E25" s="185">
        <f>E23-E24</f>
        <v>-559667532.83047581</v>
      </c>
      <c r="F25" s="185">
        <f>F23-F24</f>
        <v>-129665229.37000024</v>
      </c>
    </row>
    <row r="26" spans="1:8" ht="13.5" x14ac:dyDescent="0.25">
      <c r="A26" s="457" t="s">
        <v>663</v>
      </c>
      <c r="B26" s="457"/>
      <c r="C26" s="457"/>
      <c r="E26" s="185">
        <f>E25</f>
        <v>-559667532.83047581</v>
      </c>
      <c r="F26" s="185">
        <f>F25</f>
        <v>-129665229.37000024</v>
      </c>
    </row>
    <row r="27" spans="1:8" ht="13.5" x14ac:dyDescent="0.25">
      <c r="A27" s="458" t="s">
        <v>664</v>
      </c>
      <c r="B27" s="458"/>
      <c r="C27" s="458"/>
      <c r="D27" s="311"/>
      <c r="E27" s="312">
        <f>E26</f>
        <v>-559667532.83047581</v>
      </c>
      <c r="F27" s="312">
        <f>F26</f>
        <v>-129665229.37000024</v>
      </c>
    </row>
    <row r="28" spans="1:8" x14ac:dyDescent="0.25">
      <c r="A28" s="333"/>
      <c r="B28" s="334"/>
      <c r="C28" s="334"/>
      <c r="D28" s="334"/>
      <c r="E28" s="348"/>
      <c r="F28" s="352"/>
      <c r="G28" s="310"/>
    </row>
    <row r="29" spans="1:8" x14ac:dyDescent="0.25">
      <c r="A29" s="336"/>
      <c r="B29" s="315"/>
      <c r="C29" s="315"/>
      <c r="D29" s="315"/>
      <c r="E29" s="316"/>
      <c r="F29" s="349"/>
      <c r="G29" s="310"/>
    </row>
    <row r="30" spans="1:8" x14ac:dyDescent="0.25">
      <c r="A30" s="336"/>
      <c r="B30" s="315"/>
      <c r="C30" s="315"/>
      <c r="D30" s="315"/>
      <c r="E30" s="316"/>
      <c r="F30" s="349"/>
      <c r="G30" s="310"/>
    </row>
    <row r="31" spans="1:8" ht="13.5" x14ac:dyDescent="0.25">
      <c r="A31" s="466" t="str">
        <f>SFPO!A44</f>
        <v>AROYEHUN IFE LOVE</v>
      </c>
      <c r="B31" s="467"/>
      <c r="C31" s="467"/>
      <c r="D31" s="315"/>
      <c r="E31" s="316"/>
      <c r="F31" s="349"/>
      <c r="G31" s="310"/>
    </row>
    <row r="32" spans="1:8" ht="16.5" customHeight="1" x14ac:dyDescent="0.25">
      <c r="A32" s="463" t="str">
        <f>SFPO!A45</f>
        <v>Local Government Treasurer (LGT)</v>
      </c>
      <c r="B32" s="464"/>
      <c r="C32" s="464"/>
      <c r="D32" s="464"/>
      <c r="E32" s="464"/>
      <c r="F32" s="465"/>
      <c r="G32" s="310"/>
    </row>
    <row r="33" spans="1:7" x14ac:dyDescent="0.25">
      <c r="A33" s="463" t="str">
        <f>SFPO!A46</f>
        <v>Treasurer Yagba West Local Government</v>
      </c>
      <c r="B33" s="464"/>
      <c r="C33" s="464"/>
      <c r="D33" s="315"/>
      <c r="E33" s="316"/>
      <c r="F33" s="349"/>
      <c r="G33" s="310"/>
    </row>
    <row r="34" spans="1:7" x14ac:dyDescent="0.25">
      <c r="A34" s="468" t="s">
        <v>782</v>
      </c>
      <c r="B34" s="469"/>
      <c r="C34" s="469"/>
      <c r="D34" s="337"/>
      <c r="E34" s="350"/>
      <c r="F34" s="351"/>
      <c r="G34" s="310"/>
    </row>
    <row r="35" spans="1:7" x14ac:dyDescent="0.25">
      <c r="A35" s="313"/>
      <c r="B35" s="313"/>
      <c r="C35" s="313"/>
      <c r="D35" s="313"/>
      <c r="E35" s="314"/>
      <c r="F35" s="314"/>
    </row>
  </sheetData>
  <mergeCells count="34">
    <mergeCell ref="A32:F32"/>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A1:F1"/>
    <mergeCell ref="A3:F3"/>
    <mergeCell ref="A4:F4"/>
    <mergeCell ref="A6:C6"/>
    <mergeCell ref="A5:C5"/>
    <mergeCell ref="E6:F6"/>
    <mergeCell ref="B8:C8"/>
    <mergeCell ref="B9:C9"/>
    <mergeCell ref="B10:C10"/>
    <mergeCell ref="B11:C11"/>
    <mergeCell ref="A14:D14"/>
    <mergeCell ref="A13:C13"/>
    <mergeCell ref="A26:C26"/>
    <mergeCell ref="A27:C27"/>
    <mergeCell ref="B20:C20"/>
    <mergeCell ref="A21:C21"/>
    <mergeCell ref="A15:C15"/>
    <mergeCell ref="A24:C24"/>
  </mergeCells>
  <pageMargins left="0.7" right="0.7" top="0.75" bottom="0.75" header="0.3" footer="0.3"/>
  <pageSetup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C32" sqref="A1:XFD1048576"/>
    </sheetView>
  </sheetViews>
  <sheetFormatPr defaultRowHeight="12.75" x14ac:dyDescent="0.25"/>
  <cols>
    <col min="1" max="1" width="4.28515625" style="172" bestFit="1" customWidth="1"/>
    <col min="2" max="2" width="51.42578125" style="172" bestFit="1" customWidth="1"/>
    <col min="3" max="3" width="28.140625" style="172" bestFit="1" customWidth="1"/>
    <col min="4" max="4" width="28" style="172" bestFit="1" customWidth="1"/>
    <col min="5" max="5" width="11.28515625" style="172" bestFit="1" customWidth="1"/>
    <col min="6" max="6" width="9.5703125" style="172" customWidth="1"/>
    <col min="7" max="7" width="14.42578125" style="172" customWidth="1"/>
    <col min="8" max="8" width="20" style="172" customWidth="1"/>
    <col min="9" max="9" width="23.140625" style="172" customWidth="1"/>
    <col min="10" max="16384" width="9.140625" style="172"/>
  </cols>
  <sheetData>
    <row r="1" spans="1:6" ht="13.5" x14ac:dyDescent="0.25">
      <c r="A1" s="471" t="str">
        <f>'Note 27'!A1:D1</f>
        <v>Yagba West Local Government of Kogi State</v>
      </c>
      <c r="B1" s="471"/>
      <c r="C1" s="471"/>
      <c r="D1" s="471"/>
      <c r="E1" s="201"/>
    </row>
    <row r="2" spans="1:6" ht="13.5" x14ac:dyDescent="0.25">
      <c r="A2" s="471" t="str">
        <f>'Note 27'!A2:D2</f>
        <v>Financial Statements for the Year Ended 31 December 2021</v>
      </c>
      <c r="B2" s="471"/>
      <c r="C2" s="471"/>
      <c r="D2" s="471"/>
      <c r="E2" s="201"/>
    </row>
    <row r="3" spans="1:6" ht="13.5" x14ac:dyDescent="0.25">
      <c r="A3" s="471" t="s">
        <v>724</v>
      </c>
      <c r="B3" s="471"/>
      <c r="C3" s="471"/>
      <c r="D3" s="471"/>
      <c r="E3" s="201"/>
    </row>
    <row r="4" spans="1:6" ht="13.5" x14ac:dyDescent="0.25">
      <c r="A4" s="471"/>
      <c r="B4" s="471"/>
      <c r="C4" s="471"/>
      <c r="D4" s="471"/>
      <c r="E4" s="201"/>
    </row>
    <row r="5" spans="1:6" ht="13.5" x14ac:dyDescent="0.25">
      <c r="A5" s="473" t="s">
        <v>800</v>
      </c>
      <c r="B5" s="473"/>
      <c r="C5" s="473"/>
      <c r="D5" s="473"/>
      <c r="E5" s="201"/>
    </row>
    <row r="6" spans="1:6" ht="13.5" x14ac:dyDescent="0.25">
      <c r="A6" s="178" t="s">
        <v>715</v>
      </c>
      <c r="B6" s="178" t="s">
        <v>688</v>
      </c>
      <c r="C6" s="177" t="str">
        <f>'Note 27'!C6</f>
        <v>Year Ended 31 December 2021</v>
      </c>
      <c r="D6" s="177" t="str">
        <f>'Note 27'!D6</f>
        <v>Year Ended 31 December 2020</v>
      </c>
      <c r="E6" s="173"/>
    </row>
    <row r="7" spans="1:6" x14ac:dyDescent="0.25">
      <c r="A7" s="193">
        <v>1</v>
      </c>
      <c r="B7" s="172" t="s">
        <v>994</v>
      </c>
      <c r="C7" s="185">
        <f>'Note 28a'!E12</f>
        <v>801100209.80999994</v>
      </c>
      <c r="D7" s="188">
        <f>'Note 28a'!F12</f>
        <v>0</v>
      </c>
      <c r="E7" s="201"/>
    </row>
    <row r="8" spans="1:6" x14ac:dyDescent="0.25">
      <c r="A8" s="184">
        <v>2</v>
      </c>
      <c r="B8" s="172" t="s">
        <v>805</v>
      </c>
      <c r="C8" s="188">
        <f>'Note 28 b'!G21</f>
        <v>0</v>
      </c>
      <c r="D8" s="188">
        <v>0</v>
      </c>
      <c r="E8" s="201"/>
      <c r="F8" s="202"/>
    </row>
    <row r="9" spans="1:6" x14ac:dyDescent="0.25">
      <c r="A9" s="460"/>
      <c r="B9" s="460"/>
      <c r="C9" s="460"/>
      <c r="D9" s="460"/>
      <c r="E9" s="201"/>
    </row>
    <row r="10" spans="1:6" ht="13.5" x14ac:dyDescent="0.25">
      <c r="A10" s="457" t="s">
        <v>413</v>
      </c>
      <c r="B10" s="457"/>
      <c r="C10" s="186">
        <f>SUM(C7:C8)</f>
        <v>801100209.80999994</v>
      </c>
      <c r="D10" s="186">
        <f>SUM(D7:D8)</f>
        <v>0</v>
      </c>
      <c r="E10" s="203">
        <f>C10-D10</f>
        <v>801100209.80999994</v>
      </c>
    </row>
    <row r="11" spans="1:6" x14ac:dyDescent="0.25">
      <c r="A11" s="460"/>
      <c r="B11" s="460"/>
      <c r="C11" s="460"/>
      <c r="D11" s="460"/>
      <c r="E11" s="201"/>
    </row>
    <row r="12" spans="1:6" ht="26.25" customHeight="1" x14ac:dyDescent="0.25">
      <c r="A12" s="457" t="s">
        <v>778</v>
      </c>
      <c r="B12" s="457"/>
      <c r="C12" s="457"/>
      <c r="D12" s="457"/>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5"/>
  <sheetViews>
    <sheetView zoomScaleNormal="100" zoomScaleSheetLayoutView="106" workbookViewId="0">
      <selection activeCell="C32" sqref="A1:XFD1048576"/>
    </sheetView>
  </sheetViews>
  <sheetFormatPr defaultRowHeight="12.75" x14ac:dyDescent="0.25"/>
  <cols>
    <col min="1" max="1" width="4.28515625" style="180" customWidth="1"/>
    <col min="2" max="2" width="11.28515625" style="180" bestFit="1" customWidth="1"/>
    <col min="3" max="3" width="28.140625" style="180" bestFit="1" customWidth="1"/>
    <col min="4" max="4" width="28" style="180" bestFit="1" customWidth="1"/>
    <col min="5" max="5" width="25.5703125" style="180" bestFit="1" customWidth="1"/>
    <col min="6" max="6" width="16.28515625" style="180" bestFit="1" customWidth="1"/>
    <col min="7" max="16384" width="9.140625" style="180"/>
  </cols>
  <sheetData>
    <row r="1" spans="1:6" ht="13.5" x14ac:dyDescent="0.25">
      <c r="A1" s="471" t="str">
        <f>'Note 26'!A1:D1</f>
        <v>Yagba West Local Government of Kogi State</v>
      </c>
      <c r="B1" s="471"/>
      <c r="C1" s="471"/>
      <c r="D1" s="471"/>
    </row>
    <row r="2" spans="1:6" ht="13.5" x14ac:dyDescent="0.25">
      <c r="A2" s="471" t="str">
        <f>'Note 26'!A2:D2</f>
        <v>Financial Statements for the Year Ended 31 December 2021</v>
      </c>
      <c r="B2" s="471"/>
      <c r="C2" s="471"/>
      <c r="D2" s="471"/>
    </row>
    <row r="3" spans="1:6" ht="13.5" x14ac:dyDescent="0.25">
      <c r="A3" s="471" t="s">
        <v>724</v>
      </c>
      <c r="B3" s="471"/>
      <c r="C3" s="471"/>
      <c r="D3" s="471"/>
    </row>
    <row r="4" spans="1:6" ht="13.5" x14ac:dyDescent="0.25">
      <c r="A4" s="471"/>
      <c r="B4" s="471"/>
      <c r="C4" s="471"/>
      <c r="D4" s="471"/>
    </row>
    <row r="5" spans="1:6" ht="13.5" x14ac:dyDescent="0.25">
      <c r="A5" s="473" t="s">
        <v>799</v>
      </c>
      <c r="B5" s="473"/>
      <c r="C5" s="473"/>
      <c r="D5" s="473"/>
    </row>
    <row r="6" spans="1:6" ht="13.5" x14ac:dyDescent="0.25">
      <c r="A6" s="178" t="s">
        <v>715</v>
      </c>
      <c r="B6" s="178" t="s">
        <v>688</v>
      </c>
      <c r="C6" s="178" t="str">
        <f>'Note 26'!C6</f>
        <v>Year Ended 31 December 2021</v>
      </c>
      <c r="D6" s="178" t="str">
        <f>'Note 26'!D6</f>
        <v>Year Ended 31 December 2020</v>
      </c>
    </row>
    <row r="7" spans="1:6" x14ac:dyDescent="0.25">
      <c r="A7" s="193"/>
      <c r="C7" s="181"/>
      <c r="D7" s="191"/>
      <c r="E7" s="180" t="s">
        <v>806</v>
      </c>
      <c r="F7" s="191">
        <v>28934435963.240002</v>
      </c>
    </row>
    <row r="8" spans="1:6" x14ac:dyDescent="0.25">
      <c r="A8" s="193"/>
      <c r="C8" s="181"/>
      <c r="D8" s="181"/>
      <c r="E8" s="180" t="s">
        <v>807</v>
      </c>
      <c r="F8" s="191">
        <v>16340838225.51</v>
      </c>
    </row>
    <row r="9" spans="1:6" ht="15.75" customHeight="1" x14ac:dyDescent="0.25">
      <c r="A9" s="470"/>
      <c r="B9" s="470"/>
      <c r="C9" s="470"/>
      <c r="D9" s="470"/>
    </row>
    <row r="10" spans="1:6" ht="13.5" x14ac:dyDescent="0.25">
      <c r="A10" s="473" t="s">
        <v>415</v>
      </c>
      <c r="B10" s="473"/>
      <c r="C10" s="182">
        <f>SUM(C7:C8)</f>
        <v>0</v>
      </c>
      <c r="D10" s="182">
        <f>SUM(D7:D8)</f>
        <v>0</v>
      </c>
    </row>
    <row r="11" spans="1:6" ht="15.75" customHeight="1" x14ac:dyDescent="0.25">
      <c r="A11" s="471"/>
      <c r="B11" s="471"/>
      <c r="C11" s="471"/>
      <c r="D11" s="471"/>
    </row>
    <row r="12" spans="1:6" ht="15.75" customHeight="1" x14ac:dyDescent="0.25">
      <c r="A12" s="470"/>
      <c r="B12" s="470"/>
      <c r="C12" s="470"/>
      <c r="D12" s="470"/>
    </row>
    <row r="13" spans="1:6" ht="65.25" customHeight="1" x14ac:dyDescent="0.25">
      <c r="A13" s="473" t="s">
        <v>1074</v>
      </c>
      <c r="B13" s="473"/>
      <c r="C13" s="473"/>
      <c r="D13" s="473"/>
    </row>
    <row r="15" spans="1:6" x14ac:dyDescent="0.25">
      <c r="C15" s="200"/>
    </row>
  </sheetData>
  <mergeCells count="10">
    <mergeCell ref="A3:D3"/>
    <mergeCell ref="A4:D4"/>
    <mergeCell ref="A5:D5"/>
    <mergeCell ref="A1:D1"/>
    <mergeCell ref="A2:D2"/>
    <mergeCell ref="A9:D9"/>
    <mergeCell ref="A11:D11"/>
    <mergeCell ref="A12:D12"/>
    <mergeCell ref="A13:D13"/>
    <mergeCell ref="A10:B10"/>
  </mergeCells>
  <pageMargins left="0.45" right="0.45" top="0.75" bottom="0.75" header="0.3" footer="0.3"/>
  <pageSetup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F14"/>
  <sheetViews>
    <sheetView zoomScaleNormal="100" zoomScaleSheetLayoutView="96" workbookViewId="0">
      <selection activeCell="C32" sqref="A1:XFD1048576"/>
    </sheetView>
  </sheetViews>
  <sheetFormatPr defaultRowHeight="12.75" x14ac:dyDescent="0.25"/>
  <cols>
    <col min="1" max="1" width="4.28515625" style="180" bestFit="1" customWidth="1"/>
    <col min="2" max="2" width="23.42578125" style="180" bestFit="1" customWidth="1"/>
    <col min="3" max="3" width="13.85546875" style="180" bestFit="1" customWidth="1"/>
    <col min="4" max="4" width="6.42578125" style="180" bestFit="1" customWidth="1"/>
    <col min="5" max="5" width="13.85546875" style="180" bestFit="1" customWidth="1"/>
    <col min="6" max="6" width="28" style="180" bestFit="1" customWidth="1"/>
    <col min="7" max="16384" width="9.140625" style="180"/>
  </cols>
  <sheetData>
    <row r="1" spans="1:6" ht="13.5" x14ac:dyDescent="0.25">
      <c r="A1" s="471" t="str">
        <f>'Note 28'!A1:D1</f>
        <v>Yagba West Local Government of Kogi State</v>
      </c>
      <c r="B1" s="471"/>
      <c r="C1" s="471"/>
      <c r="D1" s="471"/>
      <c r="E1" s="471"/>
      <c r="F1" s="471"/>
    </row>
    <row r="2" spans="1:6" ht="13.5" x14ac:dyDescent="0.25">
      <c r="A2" s="471" t="str">
        <f>'Note 28'!A2:D2</f>
        <v>Financial Statements for the Year Ended 31 December 2021</v>
      </c>
      <c r="B2" s="471"/>
      <c r="C2" s="471"/>
      <c r="D2" s="471"/>
      <c r="E2" s="471"/>
      <c r="F2" s="471"/>
    </row>
    <row r="3" spans="1:6" ht="13.5" x14ac:dyDescent="0.25">
      <c r="A3" s="471" t="s">
        <v>724</v>
      </c>
      <c r="B3" s="471"/>
      <c r="C3" s="471"/>
      <c r="D3" s="471"/>
      <c r="E3" s="471"/>
      <c r="F3" s="471"/>
    </row>
    <row r="4" spans="1:6" ht="13.5" x14ac:dyDescent="0.25">
      <c r="A4" s="471"/>
      <c r="B4" s="471"/>
      <c r="C4" s="471"/>
      <c r="D4" s="471"/>
      <c r="E4" s="471"/>
      <c r="F4" s="471"/>
    </row>
    <row r="5" spans="1:6" ht="13.5" x14ac:dyDescent="0.25">
      <c r="A5" s="473" t="s">
        <v>801</v>
      </c>
      <c r="B5" s="473"/>
      <c r="C5" s="473"/>
      <c r="D5" s="473"/>
      <c r="E5" s="473"/>
      <c r="F5" s="473"/>
    </row>
    <row r="6" spans="1:6" ht="13.5" x14ac:dyDescent="0.25">
      <c r="A6" s="471" t="s">
        <v>715</v>
      </c>
      <c r="B6" s="473" t="s">
        <v>688</v>
      </c>
      <c r="C6" s="471" t="str">
        <f>'Note 28'!C6</f>
        <v>Year Ended 31 December 2021</v>
      </c>
      <c r="D6" s="471"/>
      <c r="E6" s="471"/>
      <c r="F6" s="471" t="str">
        <f>'Note 28'!D6</f>
        <v>Year Ended 31 December 2020</v>
      </c>
    </row>
    <row r="7" spans="1:6" ht="13.5" x14ac:dyDescent="0.25">
      <c r="A7" s="471"/>
      <c r="B7" s="473"/>
      <c r="C7" s="177" t="s">
        <v>765</v>
      </c>
      <c r="D7" s="177"/>
      <c r="E7" s="177" t="s">
        <v>1077</v>
      </c>
      <c r="F7" s="471"/>
    </row>
    <row r="8" spans="1:6" x14ac:dyDescent="0.25">
      <c r="A8" s="193">
        <v>1</v>
      </c>
      <c r="B8" s="175" t="s">
        <v>748</v>
      </c>
      <c r="C8" s="181"/>
      <c r="D8" s="181">
        <v>0</v>
      </c>
      <c r="E8" s="181">
        <f>C8-D8</f>
        <v>0</v>
      </c>
      <c r="F8" s="181"/>
    </row>
    <row r="9" spans="1:6" x14ac:dyDescent="0.25">
      <c r="A9" s="193">
        <v>2</v>
      </c>
      <c r="B9" s="175" t="s">
        <v>749</v>
      </c>
      <c r="C9" s="187">
        <v>801100209.80999994</v>
      </c>
      <c r="D9" s="187"/>
      <c r="E9" s="181">
        <f t="shared" ref="E9:E10" si="0">C9-D9</f>
        <v>801100209.80999994</v>
      </c>
      <c r="F9" s="181"/>
    </row>
    <row r="10" spans="1:6" x14ac:dyDescent="0.25">
      <c r="A10" s="193">
        <v>3</v>
      </c>
      <c r="B10" s="175" t="s">
        <v>750</v>
      </c>
      <c r="C10" s="187"/>
      <c r="D10" s="187">
        <v>0</v>
      </c>
      <c r="E10" s="181">
        <f t="shared" si="0"/>
        <v>0</v>
      </c>
      <c r="F10" s="181"/>
    </row>
    <row r="11" spans="1:6" x14ac:dyDescent="0.25">
      <c r="A11" s="470"/>
      <c r="B11" s="470"/>
      <c r="C11" s="470"/>
      <c r="D11" s="470"/>
      <c r="E11" s="470"/>
      <c r="F11" s="470"/>
    </row>
    <row r="12" spans="1:6" ht="13.5" x14ac:dyDescent="0.25">
      <c r="A12" s="471" t="s">
        <v>665</v>
      </c>
      <c r="B12" s="471"/>
      <c r="C12" s="182">
        <f>SUM(C8:C11)</f>
        <v>801100209.80999994</v>
      </c>
      <c r="D12" s="182">
        <f>SUM(D8:D11)</f>
        <v>0</v>
      </c>
      <c r="E12" s="182">
        <f>SUM(E8:E11)</f>
        <v>801100209.80999994</v>
      </c>
      <c r="F12" s="182">
        <f>SUM(F8:F11)</f>
        <v>0</v>
      </c>
    </row>
    <row r="13" spans="1:6" x14ac:dyDescent="0.25">
      <c r="A13" s="470"/>
      <c r="B13" s="470"/>
      <c r="C13" s="470"/>
      <c r="D13" s="470"/>
      <c r="E13" s="470"/>
      <c r="F13" s="470"/>
    </row>
    <row r="14" spans="1:6" ht="58.5" customHeight="1" x14ac:dyDescent="0.25">
      <c r="A14" s="473" t="s">
        <v>998</v>
      </c>
      <c r="B14" s="473"/>
      <c r="C14" s="473"/>
      <c r="D14" s="473"/>
      <c r="E14" s="473"/>
      <c r="F14" s="473"/>
    </row>
  </sheetData>
  <mergeCells count="13">
    <mergeCell ref="A14:F14"/>
    <mergeCell ref="A12:B12"/>
    <mergeCell ref="A13:F13"/>
    <mergeCell ref="A11:F11"/>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H23"/>
  <sheetViews>
    <sheetView topLeftCell="A2" zoomScaleNormal="100" zoomScaleSheetLayoutView="93" workbookViewId="0">
      <selection activeCell="C32" sqref="A1:XFD1048576"/>
    </sheetView>
  </sheetViews>
  <sheetFormatPr defaultRowHeight="12.75" x14ac:dyDescent="0.25"/>
  <cols>
    <col min="1" max="1" width="4.28515625" style="172" bestFit="1" customWidth="1"/>
    <col min="2" max="2" width="53.5703125" style="172" bestFit="1" customWidth="1"/>
    <col min="3" max="3" width="14.42578125" style="172" bestFit="1" customWidth="1"/>
    <col min="4" max="4" width="17.140625" style="172" bestFit="1" customWidth="1"/>
    <col min="5" max="5" width="26.28515625" style="172" bestFit="1" customWidth="1"/>
    <col min="6" max="6" width="12.5703125" style="172" bestFit="1" customWidth="1"/>
    <col min="7" max="7" width="22.85546875" style="189" bestFit="1" customWidth="1"/>
    <col min="8" max="8" width="23.140625" style="172" customWidth="1"/>
    <col min="9" max="16384" width="9.140625" style="172"/>
  </cols>
  <sheetData>
    <row r="1" spans="1:8" ht="13.5" x14ac:dyDescent="0.25">
      <c r="A1" s="471" t="str">
        <f>'Note 28a'!A1:F1</f>
        <v>Yagba West Local Government of Kogi State</v>
      </c>
      <c r="B1" s="471"/>
      <c r="C1" s="471"/>
      <c r="D1" s="471"/>
      <c r="E1" s="471"/>
      <c r="F1" s="471"/>
      <c r="G1" s="471"/>
    </row>
    <row r="2" spans="1:8" ht="13.5" x14ac:dyDescent="0.25">
      <c r="A2" s="471" t="str">
        <f>'Note 28a'!A2:F2</f>
        <v>Financial Statements for the Year Ended 31 December 2021</v>
      </c>
      <c r="B2" s="471"/>
      <c r="C2" s="471"/>
      <c r="D2" s="471"/>
      <c r="E2" s="471"/>
      <c r="F2" s="471"/>
      <c r="G2" s="471"/>
    </row>
    <row r="3" spans="1:8" ht="13.5" x14ac:dyDescent="0.25">
      <c r="A3" s="471" t="s">
        <v>724</v>
      </c>
      <c r="B3" s="471"/>
      <c r="C3" s="471"/>
      <c r="D3" s="471"/>
      <c r="E3" s="471"/>
      <c r="F3" s="471"/>
      <c r="G3" s="471"/>
    </row>
    <row r="4" spans="1:8" ht="13.5" x14ac:dyDescent="0.25">
      <c r="A4" s="471"/>
      <c r="B4" s="471"/>
      <c r="C4" s="471"/>
      <c r="D4" s="471"/>
      <c r="E4" s="471"/>
      <c r="F4" s="471"/>
      <c r="G4" s="471"/>
    </row>
    <row r="5" spans="1:8" ht="13.5" x14ac:dyDescent="0.25">
      <c r="A5" s="473" t="s">
        <v>802</v>
      </c>
      <c r="B5" s="473"/>
      <c r="C5" s="473"/>
      <c r="D5" s="473"/>
      <c r="E5" s="473"/>
      <c r="F5" s="473"/>
      <c r="G5" s="473"/>
    </row>
    <row r="6" spans="1:8" ht="27" x14ac:dyDescent="0.25">
      <c r="A6" s="196" t="s">
        <v>715</v>
      </c>
      <c r="B6" s="173" t="s">
        <v>673</v>
      </c>
      <c r="C6" s="173" t="s">
        <v>813</v>
      </c>
      <c r="D6" s="173" t="s">
        <v>686</v>
      </c>
      <c r="E6" s="171" t="s">
        <v>751</v>
      </c>
      <c r="F6" s="173" t="s">
        <v>753</v>
      </c>
      <c r="G6" s="174" t="s">
        <v>754</v>
      </c>
    </row>
    <row r="7" spans="1:8" x14ac:dyDescent="0.25">
      <c r="A7" s="184">
        <v>1</v>
      </c>
      <c r="B7" s="172" t="s">
        <v>674</v>
      </c>
      <c r="C7" s="189"/>
      <c r="D7" s="197"/>
      <c r="E7" s="194">
        <f>C7-D7</f>
        <v>0</v>
      </c>
      <c r="F7" s="194">
        <v>359</v>
      </c>
      <c r="G7" s="185">
        <f>F7*E7</f>
        <v>0</v>
      </c>
    </row>
    <row r="8" spans="1:8" x14ac:dyDescent="0.25">
      <c r="A8" s="184">
        <f>A7+1</f>
        <v>2</v>
      </c>
      <c r="B8" s="172" t="s">
        <v>675</v>
      </c>
      <c r="C8" s="189"/>
      <c r="D8" s="197"/>
      <c r="E8" s="194">
        <f t="shared" ref="E8:E16" si="0">C8-D8</f>
        <v>0</v>
      </c>
      <c r="F8" s="194">
        <v>359</v>
      </c>
      <c r="G8" s="185">
        <f t="shared" ref="G8:G16" si="1">F8*E8</f>
        <v>0</v>
      </c>
    </row>
    <row r="9" spans="1:8" x14ac:dyDescent="0.25">
      <c r="A9" s="184">
        <f t="shared" ref="A9:A16" si="2">A8+1</f>
        <v>3</v>
      </c>
      <c r="B9" s="172" t="s">
        <v>676</v>
      </c>
      <c r="C9" s="189"/>
      <c r="D9" s="197"/>
      <c r="E9" s="194">
        <f t="shared" si="0"/>
        <v>0</v>
      </c>
      <c r="F9" s="194">
        <v>359</v>
      </c>
      <c r="G9" s="185">
        <f t="shared" si="1"/>
        <v>0</v>
      </c>
    </row>
    <row r="10" spans="1:8" x14ac:dyDescent="0.25">
      <c r="A10" s="184">
        <f t="shared" si="2"/>
        <v>4</v>
      </c>
      <c r="B10" s="172" t="s">
        <v>677</v>
      </c>
      <c r="C10" s="189"/>
      <c r="D10" s="197"/>
      <c r="E10" s="194">
        <v>0</v>
      </c>
      <c r="F10" s="194">
        <v>359</v>
      </c>
      <c r="G10" s="185">
        <f t="shared" si="1"/>
        <v>0</v>
      </c>
    </row>
    <row r="11" spans="1:8" x14ac:dyDescent="0.25">
      <c r="A11" s="184">
        <f t="shared" si="2"/>
        <v>5</v>
      </c>
      <c r="B11" s="172" t="s">
        <v>678</v>
      </c>
      <c r="C11" s="189"/>
      <c r="D11" s="197"/>
      <c r="E11" s="194">
        <f t="shared" si="0"/>
        <v>0</v>
      </c>
      <c r="F11" s="194">
        <v>359</v>
      </c>
      <c r="G11" s="185">
        <f t="shared" si="1"/>
        <v>0</v>
      </c>
    </row>
    <row r="12" spans="1:8" x14ac:dyDescent="0.25">
      <c r="A12" s="184">
        <f t="shared" si="2"/>
        <v>6</v>
      </c>
      <c r="B12" s="172" t="s">
        <v>679</v>
      </c>
      <c r="C12" s="189"/>
      <c r="D12" s="197"/>
      <c r="E12" s="194">
        <f t="shared" si="0"/>
        <v>0</v>
      </c>
      <c r="F12" s="194">
        <v>359</v>
      </c>
      <c r="G12" s="185">
        <f t="shared" si="1"/>
        <v>0</v>
      </c>
    </row>
    <row r="13" spans="1:8" x14ac:dyDescent="0.25">
      <c r="A13" s="184">
        <f t="shared" si="2"/>
        <v>7</v>
      </c>
      <c r="B13" s="172" t="s">
        <v>680</v>
      </c>
      <c r="C13" s="189"/>
      <c r="D13" s="197"/>
      <c r="E13" s="194">
        <f t="shared" si="0"/>
        <v>0</v>
      </c>
      <c r="F13" s="194">
        <v>359</v>
      </c>
      <c r="G13" s="185">
        <f t="shared" si="1"/>
        <v>0</v>
      </c>
    </row>
    <row r="14" spans="1:8" x14ac:dyDescent="0.25">
      <c r="A14" s="184">
        <f t="shared" si="2"/>
        <v>8</v>
      </c>
      <c r="B14" s="172" t="s">
        <v>681</v>
      </c>
      <c r="C14" s="189"/>
      <c r="D14" s="197"/>
      <c r="E14" s="194">
        <f>C14-D14</f>
        <v>0</v>
      </c>
      <c r="F14" s="194">
        <v>359</v>
      </c>
      <c r="G14" s="185">
        <f t="shared" si="1"/>
        <v>0</v>
      </c>
    </row>
    <row r="15" spans="1:8" x14ac:dyDescent="0.25">
      <c r="A15" s="184">
        <f t="shared" si="2"/>
        <v>9</v>
      </c>
      <c r="B15" s="172" t="s">
        <v>682</v>
      </c>
      <c r="C15" s="189"/>
      <c r="D15" s="197"/>
      <c r="E15" s="194">
        <f t="shared" si="0"/>
        <v>0</v>
      </c>
      <c r="F15" s="194">
        <v>359</v>
      </c>
      <c r="G15" s="185">
        <f t="shared" si="1"/>
        <v>0</v>
      </c>
    </row>
    <row r="16" spans="1:8" ht="13.5" x14ac:dyDescent="0.25">
      <c r="A16" s="184">
        <f t="shared" si="2"/>
        <v>10</v>
      </c>
      <c r="B16" s="172" t="s">
        <v>683</v>
      </c>
      <c r="C16" s="189"/>
      <c r="D16" s="197"/>
      <c r="E16" s="194">
        <f t="shared" si="0"/>
        <v>0</v>
      </c>
      <c r="F16" s="194">
        <v>359</v>
      </c>
      <c r="G16" s="185">
        <f t="shared" si="1"/>
        <v>0</v>
      </c>
      <c r="H16" s="173"/>
    </row>
    <row r="17" spans="1:7" x14ac:dyDescent="0.25">
      <c r="A17" s="460"/>
      <c r="B17" s="460"/>
      <c r="C17" s="460"/>
      <c r="D17" s="460"/>
      <c r="E17" s="460"/>
      <c r="F17" s="460"/>
      <c r="G17" s="460"/>
    </row>
    <row r="18" spans="1:7" ht="13.5" x14ac:dyDescent="0.25">
      <c r="A18" s="457" t="s">
        <v>752</v>
      </c>
      <c r="B18" s="457"/>
      <c r="C18" s="190">
        <f>SUM(C7:C16)</f>
        <v>0</v>
      </c>
      <c r="D18" s="198">
        <f>SUM(D7:D16)</f>
        <v>0</v>
      </c>
      <c r="E18" s="199">
        <f>SUM(E7:E16)</f>
        <v>0</v>
      </c>
      <c r="F18" s="173"/>
      <c r="G18" s="190">
        <f>SUM(G7:G16)</f>
        <v>0</v>
      </c>
    </row>
    <row r="19" spans="1:7" ht="13.5" x14ac:dyDescent="0.25">
      <c r="A19" s="457" t="s">
        <v>766</v>
      </c>
      <c r="B19" s="457"/>
      <c r="C19" s="457"/>
      <c r="D19" s="457"/>
      <c r="E19" s="457"/>
      <c r="F19" s="457"/>
    </row>
    <row r="20" spans="1:7" x14ac:dyDescent="0.25">
      <c r="A20" s="460"/>
      <c r="B20" s="460"/>
      <c r="C20" s="460"/>
      <c r="D20" s="460"/>
      <c r="E20" s="460"/>
      <c r="F20" s="460"/>
      <c r="G20" s="460"/>
    </row>
    <row r="21" spans="1:7" ht="13.5" x14ac:dyDescent="0.25">
      <c r="A21" s="457" t="s">
        <v>755</v>
      </c>
      <c r="B21" s="457"/>
      <c r="C21" s="457"/>
      <c r="D21" s="457"/>
      <c r="E21" s="457"/>
      <c r="F21" s="457"/>
      <c r="G21" s="190">
        <f>G18+G19</f>
        <v>0</v>
      </c>
    </row>
    <row r="22" spans="1:7" x14ac:dyDescent="0.25">
      <c r="A22" s="460"/>
      <c r="B22" s="460"/>
      <c r="C22" s="460"/>
      <c r="D22" s="460"/>
      <c r="E22" s="460"/>
      <c r="F22" s="460"/>
      <c r="G22" s="460"/>
    </row>
    <row r="23" spans="1:7" ht="49.5" customHeight="1" x14ac:dyDescent="0.25">
      <c r="A23" s="457" t="s">
        <v>776</v>
      </c>
      <c r="B23" s="457"/>
      <c r="C23" s="457"/>
      <c r="D23" s="457"/>
      <c r="E23" s="457"/>
      <c r="F23" s="457"/>
      <c r="G23" s="457"/>
    </row>
  </sheetData>
  <mergeCells count="12">
    <mergeCell ref="A18:B18"/>
    <mergeCell ref="A17:G17"/>
    <mergeCell ref="A1:G1"/>
    <mergeCell ref="A2:G2"/>
    <mergeCell ref="A3:G3"/>
    <mergeCell ref="A4:G4"/>
    <mergeCell ref="A5:G5"/>
    <mergeCell ref="A23:G23"/>
    <mergeCell ref="A19:F19"/>
    <mergeCell ref="A21:F21"/>
    <mergeCell ref="A20:G20"/>
    <mergeCell ref="A22:G22"/>
  </mergeCells>
  <pageMargins left="0.2" right="0.2" top="0.75" bottom="0.75" header="0.3" footer="0.3"/>
  <pageSetup scale="5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8EA9-7D15-427C-89D1-A0A7E61A2CB8}">
  <sheetPr>
    <tabColor theme="9" tint="-0.249977111117893"/>
  </sheetPr>
  <dimension ref="A1:D16"/>
  <sheetViews>
    <sheetView topLeftCell="A4" zoomScaleNormal="100" zoomScaleSheetLayoutView="142" workbookViewId="0">
      <selection activeCell="A5" sqref="A5:XFD5"/>
    </sheetView>
  </sheetViews>
  <sheetFormatPr defaultRowHeight="12.75" x14ac:dyDescent="0.25"/>
  <cols>
    <col min="1" max="1" width="4.28515625" style="180" bestFit="1" customWidth="1"/>
    <col min="2" max="2" width="52.42578125" style="180" customWidth="1"/>
    <col min="3" max="3" width="18.85546875" style="191" customWidth="1"/>
    <col min="4" max="4" width="17.85546875" style="191" customWidth="1"/>
    <col min="5" max="16384" width="9.140625" style="180"/>
  </cols>
  <sheetData>
    <row r="1" spans="1:4" ht="13.5" x14ac:dyDescent="0.25">
      <c r="A1" s="471" t="str">
        <f>'Note 24'!A1:D1</f>
        <v>Yagba West Local Government of Kogi State</v>
      </c>
      <c r="B1" s="471"/>
      <c r="C1" s="471"/>
      <c r="D1" s="471"/>
    </row>
    <row r="2" spans="1:4" ht="13.5" x14ac:dyDescent="0.25">
      <c r="A2" s="471" t="str">
        <f>'Note 24'!A2:D2</f>
        <v>Financial Statements for the Year Ended 31 December 2021</v>
      </c>
      <c r="B2" s="471"/>
      <c r="C2" s="471"/>
      <c r="D2" s="471"/>
    </row>
    <row r="3" spans="1:4" ht="13.5" x14ac:dyDescent="0.25">
      <c r="A3" s="471" t="s">
        <v>724</v>
      </c>
      <c r="B3" s="471"/>
      <c r="C3" s="471"/>
      <c r="D3" s="471"/>
    </row>
    <row r="4" spans="1:4" ht="13.5" x14ac:dyDescent="0.25">
      <c r="A4" s="471"/>
      <c r="B4" s="471"/>
      <c r="C4" s="471"/>
      <c r="D4" s="471"/>
    </row>
    <row r="5" spans="1:4" ht="13.5" x14ac:dyDescent="0.25">
      <c r="A5" s="473" t="s">
        <v>1133</v>
      </c>
      <c r="B5" s="473"/>
      <c r="C5" s="473"/>
      <c r="D5" s="473"/>
    </row>
    <row r="6" spans="1:4" ht="27" x14ac:dyDescent="0.25">
      <c r="A6" s="178" t="s">
        <v>715</v>
      </c>
      <c r="B6" s="178" t="s">
        <v>688</v>
      </c>
      <c r="C6" s="212" t="str">
        <f>'Note 24'!C6</f>
        <v>Year Ended 31 December 2021</v>
      </c>
      <c r="D6" s="212" t="str">
        <f>'3'!F6</f>
        <v>Year Ended 31 December 2020</v>
      </c>
    </row>
    <row r="7" spans="1:4" x14ac:dyDescent="0.2">
      <c r="A7" s="257">
        <v>1</v>
      </c>
      <c r="B7" s="257" t="s">
        <v>1134</v>
      </c>
      <c r="C7" s="258">
        <v>330000</v>
      </c>
      <c r="D7" s="258">
        <v>330000</v>
      </c>
    </row>
    <row r="8" spans="1:4" x14ac:dyDescent="0.2">
      <c r="A8" s="257">
        <v>2</v>
      </c>
      <c r="B8" s="257" t="s">
        <v>1135</v>
      </c>
      <c r="C8" s="258">
        <v>2800000</v>
      </c>
      <c r="D8" s="258">
        <v>2800000</v>
      </c>
    </row>
    <row r="9" spans="1:4" x14ac:dyDescent="0.2">
      <c r="A9" s="257">
        <v>3</v>
      </c>
      <c r="B9" s="257" t="s">
        <v>1136</v>
      </c>
      <c r="C9" s="258">
        <v>180000</v>
      </c>
      <c r="D9" s="258">
        <v>180000</v>
      </c>
    </row>
    <row r="10" spans="1:4" x14ac:dyDescent="0.2">
      <c r="A10" s="257">
        <v>4</v>
      </c>
      <c r="B10" s="257" t="s">
        <v>1137</v>
      </c>
      <c r="C10" s="258">
        <v>1080000</v>
      </c>
      <c r="D10" s="258">
        <v>1080000</v>
      </c>
    </row>
    <row r="11" spans="1:4" x14ac:dyDescent="0.2">
      <c r="A11" s="257">
        <v>5</v>
      </c>
      <c r="B11" s="257" t="s">
        <v>1138</v>
      </c>
      <c r="C11" s="258">
        <v>20000</v>
      </c>
      <c r="D11" s="258">
        <v>120000</v>
      </c>
    </row>
    <row r="12" spans="1:4" x14ac:dyDescent="0.2">
      <c r="A12" s="257">
        <v>6</v>
      </c>
      <c r="B12" s="257" t="s">
        <v>1139</v>
      </c>
      <c r="C12" s="258">
        <v>500000</v>
      </c>
      <c r="D12" s="258">
        <v>500000</v>
      </c>
    </row>
    <row r="13" spans="1:4" x14ac:dyDescent="0.2">
      <c r="A13" s="257">
        <v>7</v>
      </c>
      <c r="B13" s="257" t="s">
        <v>1140</v>
      </c>
      <c r="C13" s="258">
        <v>135000</v>
      </c>
      <c r="D13" s="258">
        <v>135000</v>
      </c>
    </row>
    <row r="14" spans="1:4" x14ac:dyDescent="0.2">
      <c r="A14" s="257">
        <v>8</v>
      </c>
      <c r="B14" s="257" t="s">
        <v>1141</v>
      </c>
      <c r="C14" s="258">
        <v>135000</v>
      </c>
      <c r="D14" s="258">
        <v>135000</v>
      </c>
    </row>
    <row r="15" spans="1:4" ht="13.5" x14ac:dyDescent="0.25">
      <c r="A15" s="257"/>
      <c r="B15" s="259" t="s">
        <v>1142</v>
      </c>
      <c r="C15" s="260">
        <v>5180000</v>
      </c>
      <c r="D15" s="260">
        <v>5280000</v>
      </c>
    </row>
    <row r="16" spans="1:4" ht="49.5" customHeight="1" x14ac:dyDescent="0.25">
      <c r="A16" s="473"/>
      <c r="B16" s="473"/>
      <c r="C16" s="473"/>
      <c r="D16" s="473"/>
    </row>
  </sheetData>
  <mergeCells count="6">
    <mergeCell ref="A16:D16"/>
    <mergeCell ref="A1:D1"/>
    <mergeCell ref="A2:D2"/>
    <mergeCell ref="A3:D3"/>
    <mergeCell ref="A4:D4"/>
    <mergeCell ref="A5:D5"/>
  </mergeCells>
  <pageMargins left="0.7" right="0.7" top="0.75" bottom="0.75" header="0.3" footer="0.3"/>
  <pageSetup scale="7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2FAAE-A935-48F5-BF11-49DB7AA62575}">
  <sheetPr>
    <tabColor theme="9" tint="-0.249977111117893"/>
  </sheetPr>
  <dimension ref="A1:D16"/>
  <sheetViews>
    <sheetView topLeftCell="A4" zoomScaleNormal="100" zoomScaleSheetLayoutView="142" workbookViewId="0">
      <selection activeCell="A5" sqref="A5:XFD5"/>
    </sheetView>
  </sheetViews>
  <sheetFormatPr defaultRowHeight="12.75" x14ac:dyDescent="0.25"/>
  <cols>
    <col min="1" max="1" width="4.28515625" style="180" bestFit="1" customWidth="1"/>
    <col min="2" max="2" width="52.42578125" style="180" customWidth="1"/>
    <col min="3" max="3" width="18.85546875" style="191" customWidth="1"/>
    <col min="4" max="4" width="17.85546875" style="191" customWidth="1"/>
    <col min="5" max="16384" width="9.140625" style="180"/>
  </cols>
  <sheetData>
    <row r="1" spans="1:4" ht="13.5" x14ac:dyDescent="0.25">
      <c r="A1" s="471" t="str">
        <f>'Note 24'!A1:D1</f>
        <v>Yagba West Local Government of Kogi State</v>
      </c>
      <c r="B1" s="471"/>
      <c r="C1" s="471"/>
      <c r="D1" s="471"/>
    </row>
    <row r="2" spans="1:4" ht="13.5" x14ac:dyDescent="0.25">
      <c r="A2" s="471" t="str">
        <f>'Note 24'!A2:D2</f>
        <v>Financial Statements for the Year Ended 31 December 2021</v>
      </c>
      <c r="B2" s="471"/>
      <c r="C2" s="471"/>
      <c r="D2" s="471"/>
    </row>
    <row r="3" spans="1:4" ht="13.5" x14ac:dyDescent="0.25">
      <c r="A3" s="471" t="s">
        <v>724</v>
      </c>
      <c r="B3" s="471"/>
      <c r="C3" s="471"/>
      <c r="D3" s="471"/>
    </row>
    <row r="4" spans="1:4" ht="13.5" x14ac:dyDescent="0.25">
      <c r="A4" s="471"/>
      <c r="B4" s="471"/>
      <c r="C4" s="471"/>
      <c r="D4" s="471"/>
    </row>
    <row r="5" spans="1:4" ht="13.5" x14ac:dyDescent="0.25">
      <c r="A5" s="473" t="s">
        <v>1143</v>
      </c>
      <c r="B5" s="473"/>
      <c r="C5" s="473"/>
      <c r="D5" s="473"/>
    </row>
    <row r="6" spans="1:4" ht="27" x14ac:dyDescent="0.25">
      <c r="A6" s="178" t="s">
        <v>715</v>
      </c>
      <c r="B6" s="178" t="s">
        <v>688</v>
      </c>
      <c r="C6" s="212" t="str">
        <f>'Note 24'!C6</f>
        <v>Year Ended 31 December 2021</v>
      </c>
      <c r="D6" s="212" t="str">
        <f>'3'!F6</f>
        <v>Year Ended 31 December 2020</v>
      </c>
    </row>
    <row r="7" spans="1:4" x14ac:dyDescent="0.2">
      <c r="A7" s="257">
        <v>1</v>
      </c>
      <c r="B7" s="257" t="s">
        <v>1144</v>
      </c>
      <c r="C7" s="263">
        <v>3400000</v>
      </c>
      <c r="D7" s="263">
        <v>3400000</v>
      </c>
    </row>
    <row r="8" spans="1:4" x14ac:dyDescent="0.2">
      <c r="A8" s="257">
        <v>2</v>
      </c>
      <c r="B8" s="257" t="s">
        <v>1145</v>
      </c>
      <c r="C8" s="263">
        <v>65773458.240000002</v>
      </c>
      <c r="D8" s="263">
        <v>85394853.180000007</v>
      </c>
    </row>
    <row r="9" spans="1:4" x14ac:dyDescent="0.2">
      <c r="A9" s="257">
        <v>3</v>
      </c>
      <c r="B9" s="257" t="s">
        <v>1146</v>
      </c>
      <c r="C9" s="263">
        <v>450000</v>
      </c>
      <c r="D9" s="263">
        <v>450000</v>
      </c>
    </row>
    <row r="10" spans="1:4" x14ac:dyDescent="0.2">
      <c r="A10" s="257">
        <v>4</v>
      </c>
      <c r="B10" s="257" t="s">
        <v>1147</v>
      </c>
      <c r="C10" s="262">
        <v>0</v>
      </c>
      <c r="D10" s="263">
        <v>44699997</v>
      </c>
    </row>
    <row r="11" spans="1:4" x14ac:dyDescent="0.2">
      <c r="A11" s="257">
        <v>5</v>
      </c>
      <c r="B11" s="257" t="s">
        <v>1148</v>
      </c>
      <c r="C11" s="263">
        <v>1620000</v>
      </c>
      <c r="D11" s="263">
        <v>1620000</v>
      </c>
    </row>
    <row r="12" spans="1:4" x14ac:dyDescent="0.2">
      <c r="A12" s="257">
        <v>6</v>
      </c>
      <c r="B12" s="257" t="s">
        <v>1149</v>
      </c>
      <c r="C12" s="263">
        <v>75000</v>
      </c>
      <c r="D12" s="263">
        <v>75000</v>
      </c>
    </row>
    <row r="13" spans="1:4" x14ac:dyDescent="0.2">
      <c r="A13" s="257">
        <v>7</v>
      </c>
      <c r="B13" s="257" t="s">
        <v>1150</v>
      </c>
      <c r="C13" s="263">
        <v>28951108.920000002</v>
      </c>
      <c r="D13" s="263" t="s">
        <v>1088</v>
      </c>
    </row>
    <row r="14" spans="1:4" ht="14.25" thickBot="1" x14ac:dyDescent="0.3">
      <c r="A14" s="257"/>
      <c r="B14" s="259" t="s">
        <v>1151</v>
      </c>
      <c r="C14" s="267">
        <v>100269567.16</v>
      </c>
      <c r="D14" s="268">
        <v>135639850.18000001</v>
      </c>
    </row>
    <row r="15" spans="1:4" ht="14.25" thickBot="1" x14ac:dyDescent="0.3">
      <c r="A15" s="257"/>
      <c r="B15" s="259" t="s">
        <v>1152</v>
      </c>
      <c r="C15" s="269">
        <v>109242619.44</v>
      </c>
      <c r="D15" s="270">
        <v>144712902.46000001</v>
      </c>
    </row>
    <row r="16" spans="1:4" ht="49.5" customHeight="1" x14ac:dyDescent="0.25">
      <c r="A16" s="473"/>
      <c r="B16" s="473"/>
      <c r="C16" s="473"/>
      <c r="D16" s="473"/>
    </row>
  </sheetData>
  <mergeCells count="6">
    <mergeCell ref="A16:D16"/>
    <mergeCell ref="A1:D1"/>
    <mergeCell ref="A2:D2"/>
    <mergeCell ref="A3:D3"/>
    <mergeCell ref="A4:D4"/>
    <mergeCell ref="A5:D5"/>
  </mergeCells>
  <pageMargins left="0.7" right="0.7" top="0.75" bottom="0.75" header="0.3" footer="0.3"/>
  <pageSetup scale="7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35F5-84A9-42FB-BD68-D8A3F480E444}">
  <sheetPr>
    <tabColor theme="9" tint="-0.249977111117893"/>
  </sheetPr>
  <dimension ref="A1:F16"/>
  <sheetViews>
    <sheetView topLeftCell="A5" zoomScaleNormal="100" zoomScaleSheetLayoutView="142" workbookViewId="0">
      <selection activeCell="C6" sqref="C6:D16"/>
    </sheetView>
  </sheetViews>
  <sheetFormatPr defaultRowHeight="12.75" x14ac:dyDescent="0.25"/>
  <cols>
    <col min="1" max="1" width="4.28515625" style="180" bestFit="1" customWidth="1"/>
    <col min="2" max="2" width="30.7109375" style="180" customWidth="1"/>
    <col min="3" max="3" width="21.85546875" style="181" customWidth="1"/>
    <col min="4" max="4" width="19" style="181" customWidth="1"/>
    <col min="5" max="5" width="15.42578125" style="180" bestFit="1" customWidth="1"/>
    <col min="6" max="6" width="1.7109375" style="180" customWidth="1"/>
    <col min="7" max="7" width="20" style="180" customWidth="1"/>
    <col min="8" max="8" width="2" style="180" customWidth="1"/>
    <col min="9" max="16384" width="9.140625" style="180"/>
  </cols>
  <sheetData>
    <row r="1" spans="1:6" ht="13.5" x14ac:dyDescent="0.25">
      <c r="A1" s="471" t="str">
        <f>'Note 24'!A1:D1</f>
        <v>Yagba West Local Government of Kogi State</v>
      </c>
      <c r="B1" s="471"/>
      <c r="C1" s="471"/>
      <c r="D1" s="471"/>
    </row>
    <row r="2" spans="1:6" ht="13.5" x14ac:dyDescent="0.25">
      <c r="A2" s="471" t="str">
        <f>'Note 24'!A2:D2</f>
        <v>Financial Statements for the Year Ended 31 December 2021</v>
      </c>
      <c r="B2" s="471"/>
      <c r="C2" s="471"/>
      <c r="D2" s="471"/>
    </row>
    <row r="3" spans="1:6" ht="13.5" x14ac:dyDescent="0.25">
      <c r="A3" s="471" t="s">
        <v>724</v>
      </c>
      <c r="B3" s="471"/>
      <c r="C3" s="471"/>
      <c r="D3" s="471"/>
    </row>
    <row r="4" spans="1:6" ht="13.5" x14ac:dyDescent="0.25">
      <c r="A4" s="471"/>
      <c r="B4" s="471"/>
      <c r="C4" s="471"/>
      <c r="D4" s="471"/>
    </row>
    <row r="5" spans="1:6" ht="13.5" x14ac:dyDescent="0.25">
      <c r="A5" s="473" t="s">
        <v>1153</v>
      </c>
      <c r="B5" s="473"/>
      <c r="C5" s="473"/>
      <c r="D5" s="473"/>
    </row>
    <row r="6" spans="1:6" ht="27" x14ac:dyDescent="0.25">
      <c r="A6" s="178" t="s">
        <v>715</v>
      </c>
      <c r="B6" s="178" t="s">
        <v>688</v>
      </c>
      <c r="C6" s="436" t="str">
        <f>'Note 24'!C6</f>
        <v>Year Ended 31 December 2021</v>
      </c>
      <c r="D6" s="436" t="str">
        <f>'3'!F6</f>
        <v>Year Ended 31 December 2020</v>
      </c>
      <c r="E6" s="204"/>
      <c r="F6" s="204"/>
    </row>
    <row r="7" spans="1:6" x14ac:dyDescent="0.2">
      <c r="A7" s="257">
        <v>1</v>
      </c>
      <c r="B7" s="284" t="s">
        <v>1246</v>
      </c>
      <c r="C7" s="280">
        <v>14570904.279999999</v>
      </c>
      <c r="D7" s="280">
        <v>10062652.789999999</v>
      </c>
      <c r="E7" s="204"/>
      <c r="F7" s="204"/>
    </row>
    <row r="8" spans="1:6" x14ac:dyDescent="0.2">
      <c r="A8" s="257">
        <v>2</v>
      </c>
      <c r="B8" s="284" t="s">
        <v>1247</v>
      </c>
      <c r="C8" s="280">
        <v>-1652926.8100000005</v>
      </c>
      <c r="D8" s="280">
        <v>2305573.8199999998</v>
      </c>
      <c r="E8" s="204"/>
      <c r="F8" s="204"/>
    </row>
    <row r="9" spans="1:6" x14ac:dyDescent="0.2">
      <c r="A9" s="257">
        <v>3</v>
      </c>
      <c r="B9" s="284" t="s">
        <v>1154</v>
      </c>
      <c r="C9" s="280">
        <v>9676627.8100000005</v>
      </c>
      <c r="D9" s="280">
        <v>7049335.3200000003</v>
      </c>
      <c r="E9" s="204"/>
      <c r="F9" s="204"/>
    </row>
    <row r="10" spans="1:6" x14ac:dyDescent="0.2">
      <c r="A10" s="257">
        <v>4</v>
      </c>
      <c r="B10" s="284" t="s">
        <v>1000</v>
      </c>
      <c r="C10" s="280">
        <v>4997392.97</v>
      </c>
      <c r="D10" s="280">
        <v>4659408.95</v>
      </c>
      <c r="E10" s="204"/>
      <c r="F10" s="204"/>
    </row>
    <row r="11" spans="1:6" x14ac:dyDescent="0.2">
      <c r="A11" s="257">
        <v>5</v>
      </c>
      <c r="B11" s="284" t="s">
        <v>1248</v>
      </c>
      <c r="C11" s="280">
        <v>1909496.26</v>
      </c>
      <c r="D11" s="280">
        <v>1792875.72</v>
      </c>
      <c r="E11" s="204"/>
      <c r="F11" s="204"/>
    </row>
    <row r="12" spans="1:6" x14ac:dyDescent="0.2">
      <c r="A12" s="257">
        <v>6</v>
      </c>
      <c r="B12" s="284" t="s">
        <v>1249</v>
      </c>
      <c r="C12" s="280">
        <v>2064277.57</v>
      </c>
      <c r="D12" s="280">
        <v>2064277.57</v>
      </c>
      <c r="E12" s="204"/>
      <c r="F12" s="204"/>
    </row>
    <row r="13" spans="1:6" x14ac:dyDescent="0.2">
      <c r="A13" s="257">
        <v>7</v>
      </c>
      <c r="B13" s="284" t="s">
        <v>1250</v>
      </c>
      <c r="C13" s="280">
        <v>322.5</v>
      </c>
      <c r="D13" s="280">
        <v>0</v>
      </c>
      <c r="E13" s="204"/>
      <c r="F13" s="204"/>
    </row>
    <row r="14" spans="1:6" x14ac:dyDescent="0.2">
      <c r="A14" s="257">
        <v>8</v>
      </c>
      <c r="B14" s="284" t="s">
        <v>1251</v>
      </c>
      <c r="C14" s="280">
        <v>1104694.83</v>
      </c>
      <c r="D14" s="280">
        <v>0</v>
      </c>
      <c r="E14" s="204"/>
      <c r="F14" s="204"/>
    </row>
    <row r="15" spans="1:6" x14ac:dyDescent="0.2">
      <c r="A15" s="257">
        <v>9</v>
      </c>
      <c r="B15" s="291" t="s">
        <v>1252</v>
      </c>
      <c r="C15" s="280">
        <v>-177382.11</v>
      </c>
      <c r="D15" s="280">
        <v>-177382.11</v>
      </c>
      <c r="E15" s="204"/>
      <c r="F15" s="204"/>
    </row>
    <row r="16" spans="1:6" ht="19.5" customHeight="1" x14ac:dyDescent="0.25">
      <c r="A16" s="257"/>
      <c r="B16" s="285" t="s">
        <v>665</v>
      </c>
      <c r="C16" s="439">
        <v>32493407.300000004</v>
      </c>
      <c r="D16" s="439">
        <v>27934124.169999998</v>
      </c>
      <c r="E16" s="204"/>
      <c r="F16" s="204"/>
    </row>
  </sheetData>
  <mergeCells count="5">
    <mergeCell ref="A1:D1"/>
    <mergeCell ref="A2:D2"/>
    <mergeCell ref="A3:D3"/>
    <mergeCell ref="A4:D4"/>
    <mergeCell ref="A5:D5"/>
  </mergeCells>
  <pageMargins left="0.7" right="0.7" top="0.75" bottom="0.75" header="0.3" footer="0.3"/>
  <pageSetup scale="7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249977111117893"/>
  </sheetPr>
  <dimension ref="A1:D14"/>
  <sheetViews>
    <sheetView zoomScaleNormal="100" zoomScaleSheetLayoutView="166" workbookViewId="0">
      <selection activeCell="A5" sqref="A5:D13"/>
    </sheetView>
  </sheetViews>
  <sheetFormatPr defaultRowHeight="12.75" x14ac:dyDescent="0.25"/>
  <cols>
    <col min="1" max="1" width="6.28515625" style="172" customWidth="1"/>
    <col min="2" max="2" width="40.5703125" style="172" customWidth="1"/>
    <col min="3" max="3" width="16" style="188" bestFit="1" customWidth="1"/>
    <col min="4" max="4" width="18.85546875" style="188" bestFit="1" customWidth="1"/>
    <col min="5" max="16384" width="9.140625" style="172"/>
  </cols>
  <sheetData>
    <row r="1" spans="1:4" ht="13.5" x14ac:dyDescent="0.25">
      <c r="A1" s="471" t="str">
        <f>'Note 28 b'!A1:G1</f>
        <v>Yagba West Local Government of Kogi State</v>
      </c>
      <c r="B1" s="471"/>
      <c r="C1" s="471"/>
      <c r="D1" s="471"/>
    </row>
    <row r="2" spans="1:4" ht="13.5" x14ac:dyDescent="0.25">
      <c r="A2" s="471" t="str">
        <f>'Note 28 b'!A2:G2</f>
        <v>Financial Statements for the Year Ended 31 December 2021</v>
      </c>
      <c r="B2" s="471"/>
      <c r="C2" s="471"/>
      <c r="D2" s="471"/>
    </row>
    <row r="3" spans="1:4" ht="13.5" x14ac:dyDescent="0.25">
      <c r="A3" s="471" t="s">
        <v>724</v>
      </c>
      <c r="B3" s="471"/>
      <c r="C3" s="471"/>
      <c r="D3" s="471"/>
    </row>
    <row r="4" spans="1:4" ht="13.5" x14ac:dyDescent="0.25">
      <c r="A4" s="471"/>
      <c r="B4" s="471"/>
      <c r="C4" s="471"/>
      <c r="D4" s="471"/>
    </row>
    <row r="5" spans="1:4" ht="13.5" x14ac:dyDescent="0.25">
      <c r="A5" s="473" t="s">
        <v>1095</v>
      </c>
      <c r="B5" s="473"/>
      <c r="C5" s="473"/>
      <c r="D5" s="473"/>
    </row>
    <row r="6" spans="1:4" ht="13.5" x14ac:dyDescent="0.25">
      <c r="A6" s="178" t="s">
        <v>715</v>
      </c>
      <c r="B6" s="178" t="s">
        <v>688</v>
      </c>
      <c r="C6" s="212" t="s">
        <v>723</v>
      </c>
      <c r="D6" s="212" t="s">
        <v>723</v>
      </c>
    </row>
    <row r="7" spans="1:4" x14ac:dyDescent="0.2">
      <c r="A7" s="193">
        <v>1</v>
      </c>
      <c r="B7" s="172" t="s">
        <v>1090</v>
      </c>
      <c r="D7" s="264">
        <v>-1428241844</v>
      </c>
    </row>
    <row r="8" spans="1:4" ht="13.5" x14ac:dyDescent="0.25">
      <c r="A8" s="193"/>
      <c r="B8" s="457" t="s">
        <v>756</v>
      </c>
      <c r="C8" s="457"/>
    </row>
    <row r="9" spans="1:4" x14ac:dyDescent="0.25">
      <c r="A9" s="184">
        <v>2</v>
      </c>
      <c r="B9" s="172" t="s">
        <v>757</v>
      </c>
    </row>
    <row r="10" spans="1:4" x14ac:dyDescent="0.2">
      <c r="A10" s="271">
        <v>3</v>
      </c>
      <c r="B10" s="189" t="s">
        <v>758</v>
      </c>
      <c r="C10" s="264">
        <v>-1147362185</v>
      </c>
      <c r="D10" s="185"/>
    </row>
    <row r="11" spans="1:4" ht="13.5" x14ac:dyDescent="0.25">
      <c r="A11" s="271"/>
      <c r="B11" s="572" t="s">
        <v>781</v>
      </c>
      <c r="C11" s="572"/>
      <c r="D11" s="185">
        <f>SUM(C9:C10)</f>
        <v>-1147362185</v>
      </c>
    </row>
    <row r="12" spans="1:4" x14ac:dyDescent="0.25">
      <c r="A12" s="573"/>
      <c r="B12" s="573"/>
      <c r="C12" s="573"/>
      <c r="D12" s="573"/>
    </row>
    <row r="13" spans="1:4" ht="13.5" x14ac:dyDescent="0.25">
      <c r="A13" s="572" t="s">
        <v>1091</v>
      </c>
      <c r="B13" s="572"/>
      <c r="C13" s="572"/>
      <c r="D13" s="186">
        <f>D7+D11</f>
        <v>-2575604029</v>
      </c>
    </row>
    <row r="14" spans="1:4" x14ac:dyDescent="0.25">
      <c r="A14" s="460"/>
      <c r="B14" s="460"/>
      <c r="C14" s="460"/>
      <c r="D14" s="460"/>
    </row>
  </sheetData>
  <mergeCells count="10">
    <mergeCell ref="A13:C13"/>
    <mergeCell ref="A14:D14"/>
    <mergeCell ref="B11:C11"/>
    <mergeCell ref="B8:C8"/>
    <mergeCell ref="A1:D1"/>
    <mergeCell ref="A3:D3"/>
    <mergeCell ref="A4:D4"/>
    <mergeCell ref="A5:D5"/>
    <mergeCell ref="A12:D12"/>
    <mergeCell ref="A2:D2"/>
  </mergeCells>
  <pageMargins left="0.7" right="0.7" top="0.75" bottom="0.75" header="0.3" footer="0.3"/>
  <pageSetup orientation="portrait" horizontalDpi="4294967292"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D0C8-A722-4376-B48B-7A97AC684C33}">
  <sheetPr>
    <tabColor theme="9" tint="-0.249977111117893"/>
  </sheetPr>
  <dimension ref="A1:F18"/>
  <sheetViews>
    <sheetView topLeftCell="A4" zoomScaleNormal="100" zoomScaleSheetLayoutView="91" workbookViewId="0">
      <selection activeCell="G18" sqref="G18"/>
    </sheetView>
  </sheetViews>
  <sheetFormatPr defaultRowHeight="12.75" x14ac:dyDescent="0.25"/>
  <cols>
    <col min="1" max="1" width="4.7109375" style="243" bestFit="1" customWidth="1"/>
    <col min="2" max="2" width="30.28515625" style="221" bestFit="1" customWidth="1"/>
    <col min="3" max="3" width="31.7109375" style="221" bestFit="1" customWidth="1"/>
    <col min="4" max="4" width="16.140625" style="197" bestFit="1" customWidth="1"/>
    <col min="5" max="5" width="16.5703125" style="197" customWidth="1"/>
    <col min="6" max="6" width="18" style="197" customWidth="1"/>
    <col min="7" max="7" width="15.42578125" style="221" customWidth="1"/>
    <col min="8" max="16384" width="9.140625" style="221"/>
  </cols>
  <sheetData>
    <row r="1" spans="1:6" ht="13.5" customHeight="1" x14ac:dyDescent="0.25">
      <c r="A1" s="577" t="str">
        <f>'Note 28 b'!A1:G1</f>
        <v>Yagba West Local Government of Kogi State</v>
      </c>
      <c r="B1" s="578"/>
      <c r="C1" s="578"/>
      <c r="D1" s="578"/>
      <c r="E1" s="578"/>
      <c r="F1" s="579"/>
    </row>
    <row r="2" spans="1:6" ht="13.5" customHeight="1" x14ac:dyDescent="0.25">
      <c r="A2" s="577" t="str">
        <f>'Note 28 b'!A2:G2</f>
        <v>Financial Statements for the Year Ended 31 December 2021</v>
      </c>
      <c r="B2" s="578"/>
      <c r="C2" s="578"/>
      <c r="D2" s="578"/>
      <c r="E2" s="578"/>
      <c r="F2" s="579"/>
    </row>
    <row r="3" spans="1:6" ht="13.5" customHeight="1" x14ac:dyDescent="0.25">
      <c r="A3" s="577" t="s">
        <v>724</v>
      </c>
      <c r="B3" s="578"/>
      <c r="C3" s="578"/>
      <c r="D3" s="578"/>
      <c r="E3" s="578"/>
      <c r="F3" s="579"/>
    </row>
    <row r="4" spans="1:6" ht="13.5" x14ac:dyDescent="0.25">
      <c r="A4" s="582"/>
      <c r="B4" s="583"/>
      <c r="C4" s="583"/>
      <c r="D4" s="583"/>
      <c r="E4" s="583"/>
      <c r="F4" s="584"/>
    </row>
    <row r="5" spans="1:6" ht="13.5" customHeight="1" x14ac:dyDescent="0.25">
      <c r="A5" s="580" t="s">
        <v>1267</v>
      </c>
      <c r="B5" s="580"/>
      <c r="C5" s="580"/>
      <c r="D5" s="580"/>
      <c r="E5" s="580"/>
      <c r="F5" s="581"/>
    </row>
    <row r="6" spans="1:6" ht="23.25" customHeight="1" x14ac:dyDescent="0.25">
      <c r="A6" s="244" t="s">
        <v>715</v>
      </c>
      <c r="B6" s="244" t="s">
        <v>688</v>
      </c>
      <c r="D6" s="574" t="str">
        <f>'6'!C6</f>
        <v>Year Ended 31 December 2021</v>
      </c>
      <c r="E6" s="575"/>
      <c r="F6" s="576"/>
    </row>
    <row r="7" spans="1:6" ht="13.5" x14ac:dyDescent="0.25">
      <c r="A7" s="244"/>
      <c r="B7" s="309" t="s">
        <v>1266</v>
      </c>
      <c r="C7" s="308" t="s">
        <v>1258</v>
      </c>
      <c r="D7" s="411" t="s">
        <v>773</v>
      </c>
      <c r="E7" s="288" t="s">
        <v>774</v>
      </c>
      <c r="F7" s="288" t="s">
        <v>775</v>
      </c>
    </row>
    <row r="8" spans="1:6" ht="15" customHeight="1" x14ac:dyDescent="0.2">
      <c r="A8" s="257">
        <v>1</v>
      </c>
      <c r="B8" s="284" t="s">
        <v>1253</v>
      </c>
      <c r="C8" s="284" t="s">
        <v>1265</v>
      </c>
      <c r="D8" s="289">
        <v>0</v>
      </c>
      <c r="E8" s="272">
        <v>0</v>
      </c>
      <c r="F8" s="272">
        <v>0</v>
      </c>
    </row>
    <row r="9" spans="1:6" ht="15" customHeight="1" x14ac:dyDescent="0.2">
      <c r="A9" s="257">
        <v>2</v>
      </c>
      <c r="B9" s="284" t="s">
        <v>1254</v>
      </c>
      <c r="C9" s="284" t="s">
        <v>1259</v>
      </c>
      <c r="D9" s="289">
        <v>0</v>
      </c>
      <c r="E9" s="272">
        <v>0</v>
      </c>
      <c r="F9" s="272">
        <v>0</v>
      </c>
    </row>
    <row r="10" spans="1:6" ht="15" customHeight="1" x14ac:dyDescent="0.2">
      <c r="A10" s="257">
        <v>3</v>
      </c>
      <c r="B10" s="284" t="s">
        <v>1255</v>
      </c>
      <c r="C10" s="284" t="s">
        <v>1260</v>
      </c>
      <c r="D10" s="289">
        <v>0</v>
      </c>
      <c r="E10" s="272">
        <v>0</v>
      </c>
      <c r="F10" s="272">
        <v>0</v>
      </c>
    </row>
    <row r="11" spans="1:6" ht="15" customHeight="1" x14ac:dyDescent="0.2">
      <c r="A11" s="257">
        <v>4</v>
      </c>
      <c r="B11" s="284" t="s">
        <v>1256</v>
      </c>
      <c r="C11" s="284" t="s">
        <v>1261</v>
      </c>
      <c r="D11" s="272">
        <v>239140815.28</v>
      </c>
      <c r="E11" s="272">
        <v>245000000</v>
      </c>
      <c r="F11" s="272">
        <v>5859184.7199999988</v>
      </c>
    </row>
    <row r="12" spans="1:6" ht="15" customHeight="1" x14ac:dyDescent="0.2">
      <c r="A12" s="257">
        <v>5</v>
      </c>
      <c r="B12" s="284" t="s">
        <v>1256</v>
      </c>
      <c r="C12" s="284" t="s">
        <v>1262</v>
      </c>
      <c r="D12" s="289">
        <v>69083300</v>
      </c>
      <c r="E12" s="272">
        <v>70000000</v>
      </c>
      <c r="F12" s="272">
        <v>916700</v>
      </c>
    </row>
    <row r="13" spans="1:6" ht="15" customHeight="1" x14ac:dyDescent="0.2">
      <c r="A13" s="257">
        <v>6</v>
      </c>
      <c r="B13" s="284" t="s">
        <v>1256</v>
      </c>
      <c r="C13" s="284" t="s">
        <v>1263</v>
      </c>
      <c r="D13" s="289">
        <v>34635958.880000003</v>
      </c>
      <c r="E13" s="272">
        <v>35000000</v>
      </c>
      <c r="F13" s="272">
        <v>364041.11999999732</v>
      </c>
    </row>
    <row r="14" spans="1:6" ht="15" customHeight="1" x14ac:dyDescent="0.2">
      <c r="A14" s="257"/>
      <c r="B14" s="284" t="s">
        <v>1257</v>
      </c>
      <c r="C14" s="284" t="s">
        <v>1264</v>
      </c>
      <c r="D14" s="272">
        <v>140334778.22999999</v>
      </c>
      <c r="E14" s="272">
        <v>150000000</v>
      </c>
      <c r="F14" s="272">
        <v>9665221.7700000107</v>
      </c>
    </row>
    <row r="15" spans="1:6" ht="15" customHeight="1" x14ac:dyDescent="0.2">
      <c r="A15" s="221"/>
      <c r="B15" s="284" t="s">
        <v>1257</v>
      </c>
      <c r="C15" s="284" t="s">
        <v>1265</v>
      </c>
      <c r="D15" s="289">
        <v>0</v>
      </c>
      <c r="E15" s="272">
        <v>0</v>
      </c>
      <c r="F15" s="272">
        <v>0</v>
      </c>
    </row>
    <row r="16" spans="1:6" ht="15" customHeight="1" x14ac:dyDescent="0.2">
      <c r="B16" s="284" t="s">
        <v>1257</v>
      </c>
      <c r="C16" s="284" t="s">
        <v>1262</v>
      </c>
      <c r="D16" s="289">
        <v>0</v>
      </c>
      <c r="E16" s="272"/>
      <c r="F16" s="272">
        <v>0</v>
      </c>
    </row>
    <row r="17" spans="4:6" ht="15" customHeight="1" x14ac:dyDescent="0.2">
      <c r="D17" s="272">
        <v>483194852.38999999</v>
      </c>
      <c r="E17" s="272">
        <v>500000000</v>
      </c>
      <c r="F17" s="272">
        <v>16805147.610000007</v>
      </c>
    </row>
    <row r="18" spans="4:6" ht="15" customHeight="1" x14ac:dyDescent="0.25"/>
  </sheetData>
  <mergeCells count="6">
    <mergeCell ref="D6:F6"/>
    <mergeCell ref="A1:F1"/>
    <mergeCell ref="A2:F2"/>
    <mergeCell ref="A3:F3"/>
    <mergeCell ref="A5:F5"/>
    <mergeCell ref="A4:F4"/>
  </mergeCells>
  <pageMargins left="0.45" right="0.45" top="0.75" bottom="0.75" header="0.3" footer="0.3"/>
  <pageSetup scale="4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360C-3494-47B8-8BE8-DA627D1DB6E6}">
  <dimension ref="A1"/>
  <sheetViews>
    <sheetView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48"/>
  <sheetViews>
    <sheetView topLeftCell="A25" zoomScaleNormal="100" zoomScaleSheetLayoutView="100" workbookViewId="0">
      <selection activeCell="F35" sqref="F35"/>
    </sheetView>
  </sheetViews>
  <sheetFormatPr defaultRowHeight="12.75" x14ac:dyDescent="0.25"/>
  <cols>
    <col min="1" max="1" width="28.5703125" style="180" bestFit="1" customWidth="1"/>
    <col min="2" max="2" width="6.28515625" style="193" bestFit="1" customWidth="1"/>
    <col min="3" max="3" width="14.140625" style="181" bestFit="1" customWidth="1"/>
    <col min="4" max="4" width="15.5703125" style="181" bestFit="1" customWidth="1"/>
    <col min="5" max="5" width="13.140625" style="181" bestFit="1" customWidth="1"/>
    <col min="6" max="6" width="16.140625" style="181" bestFit="1" customWidth="1"/>
    <col min="7" max="7" width="9.140625" style="180"/>
    <col min="8" max="8" width="15.7109375" style="180" bestFit="1" customWidth="1"/>
    <col min="9" max="16384" width="9.140625" style="180"/>
  </cols>
  <sheetData>
    <row r="1" spans="1:8" ht="13.5" x14ac:dyDescent="0.25">
      <c r="A1" s="461" t="str">
        <f>SFPE!A1:F1</f>
        <v>Yagba West  Local Government of Kogi State</v>
      </c>
      <c r="B1" s="461"/>
      <c r="C1" s="461"/>
      <c r="D1" s="461"/>
      <c r="E1" s="461"/>
      <c r="F1" s="461"/>
    </row>
    <row r="2" spans="1:8" ht="13.5" x14ac:dyDescent="0.25">
      <c r="A2" s="461" t="str">
        <f>SFPE!A2:F2</f>
        <v>Financial Statements for the Year Ended 31 December 2021</v>
      </c>
      <c r="B2" s="461"/>
      <c r="C2" s="461"/>
      <c r="D2" s="461"/>
      <c r="E2" s="461"/>
      <c r="F2" s="461"/>
    </row>
    <row r="3" spans="1:8" ht="13.5" x14ac:dyDescent="0.25">
      <c r="A3" s="471" t="s">
        <v>720</v>
      </c>
      <c r="B3" s="471"/>
      <c r="C3" s="471"/>
      <c r="D3" s="471"/>
      <c r="E3" s="471"/>
      <c r="F3" s="471"/>
    </row>
    <row r="4" spans="1:8" x14ac:dyDescent="0.25">
      <c r="A4" s="470"/>
      <c r="B4" s="470"/>
      <c r="C4" s="470"/>
      <c r="D4" s="470"/>
      <c r="E4" s="470"/>
      <c r="F4" s="470"/>
    </row>
    <row r="5" spans="1:8" ht="13.5" x14ac:dyDescent="0.25">
      <c r="A5" s="473" t="s">
        <v>626</v>
      </c>
      <c r="B5" s="237" t="s">
        <v>625</v>
      </c>
      <c r="C5" s="472" t="s">
        <v>1086</v>
      </c>
      <c r="D5" s="472"/>
      <c r="E5" s="472" t="s">
        <v>1087</v>
      </c>
      <c r="F5" s="472"/>
    </row>
    <row r="6" spans="1:8" ht="13.5" x14ac:dyDescent="0.25">
      <c r="A6" s="473"/>
      <c r="B6" s="237"/>
      <c r="D6" s="182"/>
      <c r="F6" s="182"/>
    </row>
    <row r="7" spans="1:8" ht="13.5" x14ac:dyDescent="0.25">
      <c r="A7" s="178" t="s">
        <v>627</v>
      </c>
      <c r="B7" s="237"/>
      <c r="C7" s="239"/>
      <c r="D7" s="238"/>
      <c r="F7" s="182"/>
    </row>
    <row r="8" spans="1:8" x14ac:dyDescent="0.2">
      <c r="A8" s="249" t="s">
        <v>1108</v>
      </c>
      <c r="B8" s="273">
        <v>10</v>
      </c>
      <c r="C8" s="274">
        <v>1956205.7200000002</v>
      </c>
      <c r="D8" s="274"/>
      <c r="E8" s="274">
        <v>5352106</v>
      </c>
    </row>
    <row r="9" spans="1:8" x14ac:dyDescent="0.25">
      <c r="A9" s="249" t="s">
        <v>872</v>
      </c>
      <c r="B9" s="253"/>
      <c r="C9" s="251">
        <v>0</v>
      </c>
      <c r="D9" s="250"/>
      <c r="E9" s="248">
        <v>0</v>
      </c>
    </row>
    <row r="10" spans="1:8" x14ac:dyDescent="0.25">
      <c r="A10" s="249" t="s">
        <v>1109</v>
      </c>
      <c r="B10" s="253"/>
      <c r="C10" s="252"/>
      <c r="D10" s="250"/>
      <c r="E10" s="248">
        <v>0</v>
      </c>
    </row>
    <row r="11" spans="1:8" ht="13.5" x14ac:dyDescent="0.25">
      <c r="A11" s="178" t="s">
        <v>628</v>
      </c>
      <c r="B11" s="237"/>
      <c r="D11" s="182">
        <f>SUM(C8:C10)</f>
        <v>1956205.7200000002</v>
      </c>
      <c r="F11" s="182">
        <f>SUM(E8:E10)</f>
        <v>5352106</v>
      </c>
    </row>
    <row r="12" spans="1:8" x14ac:dyDescent="0.25">
      <c r="A12" s="470"/>
      <c r="B12" s="470"/>
      <c r="C12" s="470"/>
      <c r="D12" s="470"/>
      <c r="E12" s="470"/>
      <c r="F12" s="470"/>
    </row>
    <row r="13" spans="1:8" ht="13.5" x14ac:dyDescent="0.25">
      <c r="A13" s="178" t="s">
        <v>629</v>
      </c>
      <c r="B13" s="237"/>
      <c r="D13" s="182"/>
      <c r="F13" s="182"/>
    </row>
    <row r="14" spans="1:8" x14ac:dyDescent="0.25">
      <c r="A14" s="180" t="s">
        <v>424</v>
      </c>
      <c r="C14" s="181">
        <f>'Note 21'!D9</f>
        <v>0</v>
      </c>
      <c r="E14" s="181">
        <f>'Note 21'!D9</f>
        <v>0</v>
      </c>
    </row>
    <row r="15" spans="1:8" x14ac:dyDescent="0.25">
      <c r="A15" s="180" t="s">
        <v>423</v>
      </c>
      <c r="C15" s="181">
        <f>Note22!F19</f>
        <v>0</v>
      </c>
      <c r="E15" s="181">
        <v>0</v>
      </c>
      <c r="H15" s="192"/>
    </row>
    <row r="16" spans="1:8" x14ac:dyDescent="0.2">
      <c r="A16" s="180" t="s">
        <v>421</v>
      </c>
      <c r="B16" s="273">
        <v>8</v>
      </c>
      <c r="C16" s="274">
        <v>3158976982</v>
      </c>
      <c r="D16" s="274"/>
      <c r="E16" s="274">
        <v>3260377641</v>
      </c>
      <c r="H16" s="191"/>
    </row>
    <row r="17" spans="1:6" x14ac:dyDescent="0.25">
      <c r="A17" s="180" t="s">
        <v>419</v>
      </c>
      <c r="C17" s="181">
        <v>0</v>
      </c>
      <c r="E17" s="181">
        <f>'Note 24'!D9</f>
        <v>0</v>
      </c>
    </row>
    <row r="18" spans="1:6" ht="13.5" x14ac:dyDescent="0.25">
      <c r="A18" s="178" t="s">
        <v>630</v>
      </c>
      <c r="B18" s="237"/>
      <c r="D18" s="182">
        <f>SUM(C14:C17)</f>
        <v>3158976982</v>
      </c>
      <c r="F18" s="182">
        <f>SUM(E14:E17)</f>
        <v>3260377641</v>
      </c>
    </row>
    <row r="19" spans="1:6" x14ac:dyDescent="0.25">
      <c r="A19" s="470"/>
      <c r="B19" s="470"/>
      <c r="C19" s="470"/>
      <c r="D19" s="470"/>
      <c r="E19" s="470"/>
      <c r="F19" s="470"/>
    </row>
    <row r="20" spans="1:6" ht="13.5" x14ac:dyDescent="0.25">
      <c r="A20" s="178" t="s">
        <v>631</v>
      </c>
      <c r="B20" s="237"/>
      <c r="D20" s="182">
        <f>D11+D18</f>
        <v>3160933187.7199998</v>
      </c>
      <c r="F20" s="182">
        <v>3265729746</v>
      </c>
    </row>
    <row r="21" spans="1:6" x14ac:dyDescent="0.25">
      <c r="A21" s="470"/>
      <c r="B21" s="470"/>
      <c r="C21" s="470"/>
      <c r="D21" s="470"/>
      <c r="E21" s="470"/>
      <c r="F21" s="470"/>
    </row>
    <row r="22" spans="1:6" ht="13.5" x14ac:dyDescent="0.25">
      <c r="A22" s="178" t="s">
        <v>632</v>
      </c>
      <c r="B22" s="237"/>
      <c r="D22" s="182"/>
      <c r="F22" s="182"/>
    </row>
    <row r="23" spans="1:6" ht="13.5" x14ac:dyDescent="0.25">
      <c r="A23" s="178" t="s">
        <v>633</v>
      </c>
      <c r="B23" s="237"/>
      <c r="D23" s="182"/>
      <c r="F23" s="182"/>
    </row>
    <row r="24" spans="1:6" x14ac:dyDescent="0.2">
      <c r="A24" s="180" t="s">
        <v>417</v>
      </c>
      <c r="B24" s="273">
        <v>11</v>
      </c>
      <c r="C24" s="274">
        <v>6263711342.9404755</v>
      </c>
      <c r="D24" s="274"/>
      <c r="E24" s="274">
        <v>5387259231</v>
      </c>
    </row>
    <row r="25" spans="1:6" x14ac:dyDescent="0.2">
      <c r="A25" s="180" t="s">
        <v>416</v>
      </c>
      <c r="B25" s="273">
        <v>12</v>
      </c>
      <c r="C25" s="274">
        <v>32493407.300000004</v>
      </c>
      <c r="D25" s="274"/>
      <c r="E25" s="248">
        <v>0</v>
      </c>
    </row>
    <row r="26" spans="1:6" x14ac:dyDescent="0.25">
      <c r="A26" s="180" t="s">
        <v>414</v>
      </c>
      <c r="B26" s="254"/>
      <c r="C26" s="248">
        <v>0</v>
      </c>
      <c r="D26" s="248"/>
      <c r="E26" s="248">
        <v>0</v>
      </c>
    </row>
    <row r="27" spans="1:6" ht="13.5" x14ac:dyDescent="0.25">
      <c r="A27" s="178" t="s">
        <v>634</v>
      </c>
      <c r="B27" s="237"/>
      <c r="D27" s="182">
        <f>SUM(C24:C26)</f>
        <v>6296204750.2404757</v>
      </c>
      <c r="F27" s="182">
        <f>SUM(E24:E26)</f>
        <v>5387259231</v>
      </c>
    </row>
    <row r="28" spans="1:6" x14ac:dyDescent="0.25">
      <c r="A28" s="470"/>
      <c r="B28" s="470"/>
      <c r="C28" s="470"/>
      <c r="D28" s="470"/>
      <c r="E28" s="470"/>
      <c r="F28" s="470"/>
    </row>
    <row r="29" spans="1:6" ht="13.5" x14ac:dyDescent="0.25">
      <c r="A29" s="178" t="s">
        <v>635</v>
      </c>
      <c r="B29" s="237"/>
      <c r="F29" s="182"/>
    </row>
    <row r="30" spans="1:6" x14ac:dyDescent="0.25">
      <c r="A30" s="180" t="s">
        <v>412</v>
      </c>
      <c r="C30" s="181">
        <v>0</v>
      </c>
      <c r="E30" s="181">
        <f>'Note 28'!D10</f>
        <v>0</v>
      </c>
    </row>
    <row r="31" spans="1:6" ht="13.5" x14ac:dyDescent="0.25">
      <c r="A31" s="178" t="s">
        <v>636</v>
      </c>
      <c r="B31" s="237"/>
      <c r="D31" s="182">
        <f>C30</f>
        <v>0</v>
      </c>
      <c r="F31" s="182">
        <f>E30</f>
        <v>0</v>
      </c>
    </row>
    <row r="32" spans="1:6" x14ac:dyDescent="0.25">
      <c r="A32" s="470"/>
      <c r="B32" s="470"/>
      <c r="C32" s="470"/>
      <c r="D32" s="470"/>
      <c r="E32" s="470"/>
      <c r="F32" s="470"/>
    </row>
    <row r="33" spans="1:8" ht="13.5" x14ac:dyDescent="0.25">
      <c r="A33" s="178" t="s">
        <v>637</v>
      </c>
      <c r="B33" s="237"/>
      <c r="D33" s="182">
        <v>6296204750.2404757</v>
      </c>
      <c r="F33" s="182">
        <v>5387259231</v>
      </c>
    </row>
    <row r="34" spans="1:8" x14ac:dyDescent="0.25">
      <c r="A34" s="470"/>
      <c r="B34" s="470"/>
      <c r="C34" s="470"/>
      <c r="D34" s="470"/>
      <c r="E34" s="470"/>
      <c r="F34" s="470"/>
    </row>
    <row r="35" spans="1:8" ht="13.5" x14ac:dyDescent="0.25">
      <c r="A35" s="178" t="s">
        <v>638</v>
      </c>
      <c r="B35" s="237"/>
      <c r="D35" s="182">
        <v>-3135271562</v>
      </c>
      <c r="E35" s="181" t="s">
        <v>999</v>
      </c>
      <c r="F35" s="182">
        <v>-2121529485</v>
      </c>
      <c r="H35" s="180" t="s">
        <v>999</v>
      </c>
    </row>
    <row r="36" spans="1:8" x14ac:dyDescent="0.25">
      <c r="A36" s="470"/>
      <c r="B36" s="470"/>
      <c r="C36" s="470"/>
      <c r="D36" s="470"/>
      <c r="E36" s="470"/>
      <c r="F36" s="470"/>
    </row>
    <row r="37" spans="1:8" ht="13.5" x14ac:dyDescent="0.25">
      <c r="A37" s="178" t="s">
        <v>639</v>
      </c>
      <c r="B37" s="237"/>
      <c r="F37" s="182"/>
    </row>
    <row r="38" spans="1:8" x14ac:dyDescent="0.2">
      <c r="A38" s="180" t="s">
        <v>784</v>
      </c>
      <c r="B38" s="273">
        <v>13</v>
      </c>
      <c r="C38" s="272">
        <v>-2575604029</v>
      </c>
      <c r="D38" s="272"/>
      <c r="E38" s="272">
        <v>-1428241844</v>
      </c>
    </row>
    <row r="39" spans="1:8" x14ac:dyDescent="0.2">
      <c r="A39" s="180" t="s">
        <v>410</v>
      </c>
      <c r="B39" s="273"/>
      <c r="C39" s="272">
        <v>-559667533</v>
      </c>
      <c r="D39" s="272"/>
      <c r="E39" s="272">
        <v>-129665229</v>
      </c>
    </row>
    <row r="40" spans="1:8" ht="20.25" customHeight="1" x14ac:dyDescent="0.25">
      <c r="A40" s="318" t="s">
        <v>640</v>
      </c>
      <c r="B40" s="319"/>
      <c r="C40" s="320"/>
      <c r="D40" s="321">
        <v>-3135271562</v>
      </c>
      <c r="E40" s="321"/>
      <c r="F40" s="321">
        <v>-1557907073</v>
      </c>
    </row>
    <row r="41" spans="1:8" x14ac:dyDescent="0.25">
      <c r="A41" s="346"/>
      <c r="B41" s="347"/>
      <c r="C41" s="348"/>
      <c r="D41" s="474"/>
      <c r="E41" s="474"/>
      <c r="F41" s="475"/>
      <c r="G41" s="317"/>
    </row>
    <row r="42" spans="1:8" x14ac:dyDescent="0.25">
      <c r="A42" s="336"/>
      <c r="B42" s="325"/>
      <c r="C42" s="316"/>
      <c r="D42" s="316"/>
      <c r="E42" s="316"/>
      <c r="F42" s="349"/>
      <c r="G42" s="317"/>
    </row>
    <row r="43" spans="1:8" x14ac:dyDescent="0.25">
      <c r="A43" s="336"/>
      <c r="B43" s="325"/>
      <c r="C43" s="316"/>
      <c r="D43" s="316"/>
      <c r="E43" s="316"/>
      <c r="F43" s="349"/>
      <c r="G43" s="317"/>
    </row>
    <row r="44" spans="1:8" ht="13.5" x14ac:dyDescent="0.25">
      <c r="A44" s="340" t="s">
        <v>1156</v>
      </c>
      <c r="B44" s="326"/>
      <c r="C44" s="316"/>
      <c r="D44" s="316"/>
      <c r="E44" s="316"/>
      <c r="F44" s="349"/>
      <c r="G44" s="317"/>
    </row>
    <row r="45" spans="1:8" x14ac:dyDescent="0.25">
      <c r="A45" s="336" t="s">
        <v>1082</v>
      </c>
      <c r="B45" s="326"/>
      <c r="C45" s="316"/>
      <c r="D45" s="316"/>
      <c r="E45" s="316"/>
      <c r="F45" s="349"/>
      <c r="G45" s="317"/>
    </row>
    <row r="46" spans="1:8" ht="15" customHeight="1" x14ac:dyDescent="0.25">
      <c r="A46" s="463" t="s">
        <v>1268</v>
      </c>
      <c r="B46" s="464"/>
      <c r="C46" s="464"/>
      <c r="D46" s="316"/>
      <c r="E46" s="316"/>
      <c r="F46" s="349"/>
      <c r="G46" s="317"/>
    </row>
    <row r="47" spans="1:8" x14ac:dyDescent="0.25">
      <c r="A47" s="341" t="s">
        <v>782</v>
      </c>
      <c r="B47" s="342"/>
      <c r="C47" s="350"/>
      <c r="D47" s="350"/>
      <c r="E47" s="350"/>
      <c r="F47" s="351"/>
      <c r="G47" s="317"/>
    </row>
    <row r="48" spans="1:8" x14ac:dyDescent="0.25">
      <c r="A48" s="322"/>
      <c r="B48" s="323"/>
      <c r="C48" s="324"/>
      <c r="D48" s="324"/>
      <c r="E48" s="324"/>
      <c r="F48" s="324"/>
    </row>
  </sheetData>
  <mergeCells count="16">
    <mergeCell ref="A46:C46"/>
    <mergeCell ref="A34:F34"/>
    <mergeCell ref="A36:F36"/>
    <mergeCell ref="D41:F41"/>
    <mergeCell ref="A28:F28"/>
    <mergeCell ref="A21:F21"/>
    <mergeCell ref="A19:F19"/>
    <mergeCell ref="A12:F12"/>
    <mergeCell ref="A32:F32"/>
    <mergeCell ref="A1:F1"/>
    <mergeCell ref="A2:F2"/>
    <mergeCell ref="A3:F3"/>
    <mergeCell ref="E5:F5"/>
    <mergeCell ref="C5:D5"/>
    <mergeCell ref="A4:F4"/>
    <mergeCell ref="A5:A6"/>
  </mergeCells>
  <pageMargins left="0.45" right="0.2" top="0.75" bottom="0.75" header="0.3" footer="0.3"/>
  <pageSetup scale="8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09E5C-4D70-4569-91F3-66CE1D427336}">
  <dimension ref="A1"/>
  <sheetViews>
    <sheetView workbookViewId="0"/>
  </sheetViews>
  <sheetFormatPr defaultRowHeight="15" x14ac:dyDescent="0.25"/>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048D-4A07-4153-B476-EAA44E5595E8}">
  <dimension ref="A1"/>
  <sheetViews>
    <sheetView workbookViewId="0"/>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4"/>
  <sheetViews>
    <sheetView topLeftCell="A6" zoomScaleNormal="100" zoomScaleSheetLayoutView="112" workbookViewId="0">
      <selection sqref="A1:D23"/>
    </sheetView>
  </sheetViews>
  <sheetFormatPr defaultRowHeight="12.75" x14ac:dyDescent="0.25"/>
  <cols>
    <col min="1" max="1" width="36.5703125" style="172" bestFit="1" customWidth="1"/>
    <col min="2" max="2" width="17.140625" style="172" bestFit="1" customWidth="1"/>
    <col min="3" max="3" width="18.5703125" style="172" bestFit="1" customWidth="1"/>
    <col min="4" max="4" width="16.140625" style="172" bestFit="1" customWidth="1"/>
    <col min="5" max="5" width="9.140625" style="172"/>
    <col min="6" max="6" width="22.140625" style="172" customWidth="1"/>
    <col min="7" max="16384" width="9.140625" style="172"/>
  </cols>
  <sheetData>
    <row r="1" spans="1:6" ht="13.5" x14ac:dyDescent="0.25">
      <c r="A1" s="461" t="str">
        <f>SFPO!A1:F1</f>
        <v>Yagba West  Local Government of Kogi State</v>
      </c>
      <c r="B1" s="461"/>
      <c r="C1" s="461"/>
      <c r="D1" s="461"/>
    </row>
    <row r="2" spans="1:6" ht="13.5" x14ac:dyDescent="0.25">
      <c r="A2" s="461" t="str">
        <f>SFPO!A2:F2</f>
        <v>Financial Statements for the Year Ended 31 December 2021</v>
      </c>
      <c r="B2" s="461"/>
      <c r="C2" s="461"/>
      <c r="D2" s="461"/>
    </row>
    <row r="3" spans="1:6" ht="13.5" x14ac:dyDescent="0.25">
      <c r="A3" s="461" t="s">
        <v>808</v>
      </c>
      <c r="B3" s="461"/>
      <c r="C3" s="461"/>
      <c r="D3" s="461"/>
    </row>
    <row r="4" spans="1:6" ht="13.5" x14ac:dyDescent="0.25">
      <c r="A4" s="461"/>
      <c r="B4" s="461"/>
      <c r="C4" s="461"/>
      <c r="D4" s="461"/>
    </row>
    <row r="5" spans="1:6" s="173" customFormat="1" ht="27" x14ac:dyDescent="0.25">
      <c r="A5" s="173" t="s">
        <v>688</v>
      </c>
      <c r="B5" s="196" t="s">
        <v>411</v>
      </c>
      <c r="C5" s="196" t="s">
        <v>410</v>
      </c>
      <c r="D5" s="196" t="s">
        <v>1</v>
      </c>
    </row>
    <row r="6" spans="1:6" s="173" customFormat="1" ht="13.5" x14ac:dyDescent="0.2">
      <c r="A6" s="173" t="s">
        <v>1089</v>
      </c>
      <c r="B6" s="272">
        <v>-1428241844</v>
      </c>
      <c r="C6" s="272">
        <v>-129665229</v>
      </c>
      <c r="D6" s="272">
        <v>-1557907073</v>
      </c>
    </row>
    <row r="7" spans="1:6" x14ac:dyDescent="0.25">
      <c r="A7" s="172" t="s">
        <v>657</v>
      </c>
      <c r="B7" s="185">
        <v>0</v>
      </c>
      <c r="C7" s="185">
        <v>0</v>
      </c>
      <c r="D7" s="185">
        <v>0</v>
      </c>
    </row>
    <row r="8" spans="1:6" x14ac:dyDescent="0.25">
      <c r="A8" s="172" t="s">
        <v>658</v>
      </c>
      <c r="B8" s="185">
        <v>0</v>
      </c>
      <c r="C8" s="185">
        <v>0</v>
      </c>
      <c r="D8" s="185">
        <v>0</v>
      </c>
    </row>
    <row r="9" spans="1:6" x14ac:dyDescent="0.25">
      <c r="A9" s="172" t="s">
        <v>659</v>
      </c>
      <c r="B9" s="185">
        <v>0</v>
      </c>
      <c r="C9" s="185"/>
      <c r="D9" s="185"/>
      <c r="F9" s="195"/>
    </row>
    <row r="10" spans="1:6" s="173" customFormat="1" ht="13.5" x14ac:dyDescent="0.25">
      <c r="A10" s="173" t="s">
        <v>1090</v>
      </c>
      <c r="B10" s="186">
        <f>B6</f>
        <v>-1428241844</v>
      </c>
      <c r="C10" s="186">
        <f t="shared" ref="C10:D10" si="0">C6</f>
        <v>-129665229</v>
      </c>
      <c r="D10" s="186">
        <f t="shared" si="0"/>
        <v>-1557907073</v>
      </c>
      <c r="F10" s="172"/>
    </row>
    <row r="11" spans="1:6" x14ac:dyDescent="0.25">
      <c r="A11" s="172" t="s">
        <v>657</v>
      </c>
      <c r="B11" s="185">
        <v>0</v>
      </c>
      <c r="C11" s="185">
        <v>0</v>
      </c>
      <c r="D11" s="185">
        <v>0</v>
      </c>
      <c r="F11" s="195"/>
    </row>
    <row r="12" spans="1:6" x14ac:dyDescent="0.25">
      <c r="A12" s="172" t="s">
        <v>658</v>
      </c>
      <c r="B12" s="185">
        <v>0</v>
      </c>
      <c r="C12" s="185">
        <v>0</v>
      </c>
      <c r="D12" s="185">
        <v>0</v>
      </c>
    </row>
    <row r="13" spans="1:6" x14ac:dyDescent="0.2">
      <c r="A13" s="172" t="s">
        <v>728</v>
      </c>
      <c r="B13" s="272"/>
      <c r="C13" s="272">
        <v>-559667533</v>
      </c>
      <c r="D13" s="272">
        <v>-559667533</v>
      </c>
    </row>
    <row r="14" spans="1:6" x14ac:dyDescent="0.2">
      <c r="A14" s="172" t="s">
        <v>1092</v>
      </c>
      <c r="B14" s="272">
        <v>-2575604029</v>
      </c>
      <c r="C14" s="272">
        <v>0</v>
      </c>
      <c r="D14" s="272">
        <v>-2575604029</v>
      </c>
    </row>
    <row r="15" spans="1:6" s="173" customFormat="1" ht="13.5" x14ac:dyDescent="0.25">
      <c r="A15" s="327" t="s">
        <v>1091</v>
      </c>
      <c r="B15" s="328">
        <v>-2575604029</v>
      </c>
      <c r="C15" s="328">
        <v>-559667533</v>
      </c>
      <c r="D15" s="328">
        <v>-3135271562</v>
      </c>
      <c r="F15" s="172"/>
    </row>
    <row r="16" spans="1:6" ht="12.75" customHeight="1" x14ac:dyDescent="0.25">
      <c r="A16" s="333"/>
      <c r="B16" s="335"/>
      <c r="C16" s="334"/>
      <c r="D16" s="344"/>
      <c r="E16" s="310"/>
    </row>
    <row r="17" spans="1:5" x14ac:dyDescent="0.25">
      <c r="A17" s="336"/>
      <c r="B17" s="329"/>
      <c r="C17" s="315"/>
      <c r="D17" s="345"/>
      <c r="E17" s="310"/>
    </row>
    <row r="18" spans="1:5" x14ac:dyDescent="0.25">
      <c r="A18" s="336"/>
      <c r="B18" s="315"/>
      <c r="C18" s="315"/>
      <c r="D18" s="339"/>
      <c r="E18" s="310"/>
    </row>
    <row r="19" spans="1:5" ht="18" customHeight="1" x14ac:dyDescent="0.25">
      <c r="A19" s="336"/>
      <c r="B19" s="315"/>
      <c r="C19" s="315"/>
      <c r="D19" s="339"/>
      <c r="E19" s="310"/>
    </row>
    <row r="20" spans="1:5" ht="13.5" x14ac:dyDescent="0.25">
      <c r="A20" s="340" t="str">
        <f>SFPE!A31:C31</f>
        <v>AROYEHUN IFE LOVE</v>
      </c>
      <c r="B20" s="315"/>
      <c r="C20" s="315"/>
      <c r="D20" s="339"/>
      <c r="E20" s="310"/>
    </row>
    <row r="21" spans="1:5" x14ac:dyDescent="0.25">
      <c r="A21" s="336" t="str">
        <f>SFPE!A32</f>
        <v>Local Government Treasurer (LGT)</v>
      </c>
      <c r="B21" s="315"/>
      <c r="C21" s="315"/>
      <c r="D21" s="339"/>
      <c r="E21" s="310"/>
    </row>
    <row r="22" spans="1:5" x14ac:dyDescent="0.25">
      <c r="A22" s="336" t="str">
        <f>SFPE!A33:C33</f>
        <v>Treasurer Yagba West Local Government</v>
      </c>
      <c r="B22" s="315"/>
      <c r="C22" s="315"/>
      <c r="D22" s="339"/>
      <c r="E22" s="310"/>
    </row>
    <row r="23" spans="1:5" x14ac:dyDescent="0.25">
      <c r="A23" s="341" t="s">
        <v>782</v>
      </c>
      <c r="B23" s="337"/>
      <c r="C23" s="337"/>
      <c r="D23" s="343"/>
      <c r="E23" s="310"/>
    </row>
    <row r="24" spans="1:5" x14ac:dyDescent="0.25">
      <c r="A24" s="313"/>
      <c r="B24" s="313"/>
      <c r="C24" s="313"/>
      <c r="D24" s="313"/>
    </row>
  </sheetData>
  <mergeCells count="4">
    <mergeCell ref="A1:D1"/>
    <mergeCell ref="A2:D2"/>
    <mergeCell ref="A3:D3"/>
    <mergeCell ref="A4:D4"/>
  </mergeCells>
  <pageMargins left="0.2" right="0.2" top="0.75" bottom="0.75" header="0.3" footer="0.3"/>
  <pageSetup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3"/>
  <sheetViews>
    <sheetView topLeftCell="A35" zoomScaleNormal="100" zoomScaleSheetLayoutView="106" workbookViewId="0">
      <selection sqref="A1:D52"/>
    </sheetView>
  </sheetViews>
  <sheetFormatPr defaultRowHeight="12.75" x14ac:dyDescent="0.25"/>
  <cols>
    <col min="1" max="1" width="41.28515625" style="172" bestFit="1" customWidth="1"/>
    <col min="2" max="2" width="6.28515625" style="184" bestFit="1" customWidth="1"/>
    <col min="3" max="3" width="17.140625" style="172" customWidth="1"/>
    <col min="4" max="4" width="16.7109375" style="172" bestFit="1" customWidth="1"/>
    <col min="5" max="5" width="20.5703125" style="172" customWidth="1"/>
    <col min="6" max="6" width="21.5703125" style="172" customWidth="1"/>
    <col min="7" max="16384" width="9.140625" style="172"/>
  </cols>
  <sheetData>
    <row r="1" spans="1:6" ht="13.5" x14ac:dyDescent="0.25">
      <c r="A1" s="461" t="str">
        <f>SFPE!A1:F1</f>
        <v>Yagba West  Local Government of Kogi State</v>
      </c>
      <c r="B1" s="461"/>
      <c r="C1" s="461"/>
      <c r="D1" s="461"/>
    </row>
    <row r="2" spans="1:6" ht="13.5" x14ac:dyDescent="0.25">
      <c r="A2" s="461" t="str">
        <f>SNAE!A2:D2</f>
        <v>Financial Statements for the Year Ended 31 December 2021</v>
      </c>
      <c r="B2" s="461"/>
      <c r="C2" s="461"/>
      <c r="D2" s="461"/>
    </row>
    <row r="3" spans="1:6" ht="13.5" x14ac:dyDescent="0.25">
      <c r="A3" s="461" t="s">
        <v>721</v>
      </c>
      <c r="B3" s="461"/>
      <c r="C3" s="461"/>
      <c r="D3" s="461"/>
    </row>
    <row r="4" spans="1:6" ht="15" customHeight="1" x14ac:dyDescent="0.25">
      <c r="A4" s="460"/>
      <c r="B4" s="460"/>
      <c r="C4" s="460"/>
      <c r="D4" s="460"/>
    </row>
    <row r="5" spans="1:6" ht="27" x14ac:dyDescent="0.25">
      <c r="A5" s="173" t="s">
        <v>688</v>
      </c>
      <c r="B5" s="196" t="s">
        <v>625</v>
      </c>
      <c r="C5" s="171" t="str">
        <f>SFPE!E5</f>
        <v>Year Ended 31 December 2021</v>
      </c>
      <c r="D5" s="171" t="str">
        <f>SFPE!F5</f>
        <v>Year Ended 31 December 2020</v>
      </c>
    </row>
    <row r="6" spans="1:6" ht="15" customHeight="1" x14ac:dyDescent="0.25">
      <c r="A6" s="173" t="s">
        <v>641</v>
      </c>
      <c r="B6" s="196"/>
      <c r="C6" s="231"/>
      <c r="D6" s="231"/>
    </row>
    <row r="7" spans="1:6" ht="15" customHeight="1" x14ac:dyDescent="0.25">
      <c r="A7" s="173" t="s">
        <v>642</v>
      </c>
      <c r="B7" s="196"/>
      <c r="C7" s="196"/>
      <c r="D7" s="173"/>
    </row>
    <row r="8" spans="1:6" ht="15" customHeight="1" x14ac:dyDescent="0.2">
      <c r="A8" s="172" t="s">
        <v>0</v>
      </c>
      <c r="B8" s="279">
        <v>1</v>
      </c>
      <c r="C8" s="272">
        <v>1385737492.7900002</v>
      </c>
      <c r="D8" s="272">
        <v>1459776071</v>
      </c>
      <c r="E8" s="188"/>
      <c r="F8" s="195"/>
    </row>
    <row r="9" spans="1:6" ht="15" customHeight="1" x14ac:dyDescent="0.2">
      <c r="A9" s="172" t="s">
        <v>2</v>
      </c>
      <c r="B9" s="279">
        <v>2</v>
      </c>
      <c r="C9" s="272">
        <v>644007096.17999995</v>
      </c>
      <c r="D9" s="272">
        <v>461135804</v>
      </c>
      <c r="E9" s="188"/>
    </row>
    <row r="10" spans="1:6" ht="15" customHeight="1" x14ac:dyDescent="0.2">
      <c r="A10" s="172" t="s">
        <v>3</v>
      </c>
      <c r="B10" s="279">
        <v>3</v>
      </c>
      <c r="C10" s="272">
        <v>1967000</v>
      </c>
      <c r="D10" s="280">
        <v>12593714</v>
      </c>
      <c r="E10" s="188"/>
    </row>
    <row r="11" spans="1:6" ht="15" customHeight="1" x14ac:dyDescent="0.2">
      <c r="A11" s="172" t="s">
        <v>4</v>
      </c>
      <c r="B11" s="279">
        <v>4</v>
      </c>
      <c r="C11" s="272">
        <v>26598627.420000002</v>
      </c>
      <c r="D11" s="272"/>
      <c r="E11" s="188"/>
    </row>
    <row r="12" spans="1:6" ht="15" customHeight="1" x14ac:dyDescent="0.25">
      <c r="A12" s="172" t="s">
        <v>212</v>
      </c>
      <c r="C12" s="188">
        <f>Note13!C12</f>
        <v>0</v>
      </c>
      <c r="D12" s="185">
        <v>0</v>
      </c>
      <c r="E12" s="188"/>
    </row>
    <row r="13" spans="1:6" ht="15" customHeight="1" x14ac:dyDescent="0.25">
      <c r="A13" s="172" t="s">
        <v>211</v>
      </c>
      <c r="C13" s="188">
        <v>0</v>
      </c>
      <c r="D13" s="185">
        <v>0</v>
      </c>
      <c r="E13" s="188"/>
    </row>
    <row r="14" spans="1:6" ht="15" customHeight="1" x14ac:dyDescent="0.25">
      <c r="A14" s="173" t="s">
        <v>643</v>
      </c>
      <c r="B14" s="196"/>
      <c r="C14" s="222">
        <f>SUM(C8:C13)</f>
        <v>2058310216.3900003</v>
      </c>
      <c r="D14" s="186">
        <f>SUM(D8:D13)</f>
        <v>1933505589</v>
      </c>
      <c r="E14" s="188"/>
    </row>
    <row r="15" spans="1:6" ht="9" customHeight="1" x14ac:dyDescent="0.25">
      <c r="C15" s="210"/>
      <c r="D15" s="210"/>
      <c r="E15" s="188"/>
    </row>
    <row r="16" spans="1:6" ht="15" customHeight="1" x14ac:dyDescent="0.25">
      <c r="A16" s="173" t="s">
        <v>670</v>
      </c>
      <c r="B16" s="196"/>
      <c r="C16" s="210"/>
      <c r="D16" s="222"/>
      <c r="E16" s="188"/>
    </row>
    <row r="17" spans="1:6" ht="15" customHeight="1" x14ac:dyDescent="0.2">
      <c r="A17" s="172" t="s">
        <v>213</v>
      </c>
      <c r="B17" s="279">
        <v>5</v>
      </c>
      <c r="C17" s="272">
        <v>-276718916.79000002</v>
      </c>
      <c r="D17" s="272">
        <v>-1038596489</v>
      </c>
      <c r="E17" s="188"/>
    </row>
    <row r="18" spans="1:6" ht="15" customHeight="1" x14ac:dyDescent="0.2">
      <c r="A18" s="172" t="s">
        <v>214</v>
      </c>
      <c r="B18" s="279">
        <v>6</v>
      </c>
      <c r="C18" s="272">
        <v>-259452374.61000001</v>
      </c>
      <c r="D18" s="272">
        <v>-301843941</v>
      </c>
      <c r="E18" s="188"/>
    </row>
    <row r="19" spans="1:6" ht="15" customHeight="1" x14ac:dyDescent="0.2">
      <c r="A19" s="172" t="s">
        <v>714</v>
      </c>
      <c r="B19" s="279">
        <v>7</v>
      </c>
      <c r="C19" s="272">
        <v>-1039516738.9</v>
      </c>
      <c r="D19" s="272">
        <v>-1335481618</v>
      </c>
      <c r="E19" s="188"/>
    </row>
    <row r="20" spans="1:6" ht="15" customHeight="1" x14ac:dyDescent="0.25">
      <c r="A20" s="172" t="s">
        <v>406</v>
      </c>
      <c r="B20" s="245"/>
      <c r="C20" s="255">
        <v>0</v>
      </c>
      <c r="D20" s="256">
        <v>0</v>
      </c>
      <c r="E20" s="188"/>
    </row>
    <row r="21" spans="1:6" ht="15" customHeight="1" x14ac:dyDescent="0.2">
      <c r="A21" s="172" t="s">
        <v>407</v>
      </c>
      <c r="B21" s="254">
        <v>9</v>
      </c>
      <c r="C21" s="272">
        <v>-2823233.98</v>
      </c>
      <c r="D21" s="272">
        <v>-13390031</v>
      </c>
      <c r="E21" s="188"/>
      <c r="F21" s="195"/>
    </row>
    <row r="22" spans="1:6" ht="15" customHeight="1" x14ac:dyDescent="0.25">
      <c r="A22" s="173" t="s">
        <v>644</v>
      </c>
      <c r="B22" s="196"/>
      <c r="C22" s="278">
        <v>-1578511265</v>
      </c>
      <c r="D22" s="278">
        <v>-2689312080</v>
      </c>
      <c r="E22" s="188"/>
    </row>
    <row r="23" spans="1:6" ht="15" customHeight="1" x14ac:dyDescent="0.25">
      <c r="A23" s="173" t="s">
        <v>645</v>
      </c>
      <c r="B23" s="196"/>
      <c r="C23" s="278">
        <v>479798951</v>
      </c>
      <c r="D23" s="278">
        <v>-755806490</v>
      </c>
      <c r="E23" s="188"/>
    </row>
    <row r="24" spans="1:6" ht="8.25" customHeight="1" x14ac:dyDescent="0.25">
      <c r="C24" s="181"/>
      <c r="D24" s="185"/>
      <c r="E24" s="188"/>
    </row>
    <row r="25" spans="1:6" ht="15" customHeight="1" x14ac:dyDescent="0.25">
      <c r="A25" s="173" t="s">
        <v>671</v>
      </c>
      <c r="B25" s="196"/>
      <c r="C25" s="232"/>
      <c r="D25" s="222"/>
      <c r="E25" s="188"/>
    </row>
    <row r="26" spans="1:6" ht="15" customHeight="1" x14ac:dyDescent="0.25">
      <c r="A26" s="173" t="s">
        <v>672</v>
      </c>
      <c r="B26" s="196"/>
      <c r="C26" s="232"/>
      <c r="D26" s="222"/>
      <c r="E26" s="188"/>
    </row>
    <row r="27" spans="1:6" ht="15" customHeight="1" x14ac:dyDescent="0.2">
      <c r="A27" s="172" t="s">
        <v>408</v>
      </c>
      <c r="B27" s="254">
        <v>14</v>
      </c>
      <c r="C27" s="272">
        <v>-483194852.38999999</v>
      </c>
      <c r="D27" s="272">
        <v>-660912327</v>
      </c>
      <c r="E27" s="188"/>
    </row>
    <row r="28" spans="1:6" ht="15" customHeight="1" x14ac:dyDescent="0.25">
      <c r="A28" s="172" t="s">
        <v>646</v>
      </c>
      <c r="C28" s="191">
        <v>0</v>
      </c>
      <c r="D28" s="188">
        <v>0</v>
      </c>
      <c r="E28" s="188"/>
    </row>
    <row r="29" spans="1:6" ht="15" customHeight="1" x14ac:dyDescent="0.25">
      <c r="A29" s="172" t="s">
        <v>409</v>
      </c>
      <c r="C29" s="191">
        <v>0</v>
      </c>
      <c r="D29" s="188">
        <v>0</v>
      </c>
      <c r="E29" s="188"/>
    </row>
    <row r="30" spans="1:6" ht="15" customHeight="1" x14ac:dyDescent="0.25">
      <c r="A30" s="172" t="s">
        <v>647</v>
      </c>
      <c r="C30" s="191">
        <v>0</v>
      </c>
      <c r="D30" s="188">
        <v>0</v>
      </c>
      <c r="E30" s="188"/>
    </row>
    <row r="31" spans="1:6" ht="15" customHeight="1" x14ac:dyDescent="0.25">
      <c r="A31" s="172" t="s">
        <v>648</v>
      </c>
      <c r="C31" s="188">
        <v>0</v>
      </c>
      <c r="D31" s="188">
        <v>0</v>
      </c>
      <c r="E31" s="188"/>
    </row>
    <row r="32" spans="1:6" ht="15" customHeight="1" x14ac:dyDescent="0.25">
      <c r="A32" s="173" t="s">
        <v>649</v>
      </c>
      <c r="B32" s="196"/>
      <c r="C32" s="186">
        <f>SUM(C27:C31)</f>
        <v>-483194852.38999999</v>
      </c>
      <c r="D32" s="186">
        <f>SUM(D27:D31)</f>
        <v>-660912327</v>
      </c>
      <c r="E32" s="188"/>
    </row>
    <row r="33" spans="1:5" ht="9" customHeight="1" x14ac:dyDescent="0.25">
      <c r="C33" s="210"/>
      <c r="D33" s="210"/>
      <c r="E33" s="188"/>
    </row>
    <row r="34" spans="1:5" ht="15" customHeight="1" x14ac:dyDescent="0.25">
      <c r="A34" s="173" t="s">
        <v>650</v>
      </c>
      <c r="B34" s="196"/>
      <c r="C34" s="210"/>
      <c r="D34" s="222"/>
      <c r="E34" s="188"/>
    </row>
    <row r="35" spans="1:5" ht="15" customHeight="1" x14ac:dyDescent="0.2">
      <c r="A35" s="172" t="s">
        <v>767</v>
      </c>
      <c r="C35" s="225">
        <v>0</v>
      </c>
      <c r="D35" s="272">
        <v>1137277175</v>
      </c>
      <c r="E35" s="188"/>
    </row>
    <row r="36" spans="1:5" ht="15" customHeight="1" x14ac:dyDescent="0.2">
      <c r="A36" s="172" t="s">
        <v>768</v>
      </c>
      <c r="C36" s="225">
        <v>0</v>
      </c>
      <c r="D36" s="272">
        <v>0</v>
      </c>
    </row>
    <row r="37" spans="1:5" ht="15" customHeight="1" x14ac:dyDescent="0.2">
      <c r="A37" s="172" t="s">
        <v>651</v>
      </c>
      <c r="B37" s="233"/>
      <c r="C37" s="225">
        <v>0</v>
      </c>
      <c r="D37" s="272">
        <v>-170160176</v>
      </c>
    </row>
    <row r="38" spans="1:5" ht="15" customHeight="1" x14ac:dyDescent="0.25">
      <c r="A38" s="172" t="s">
        <v>652</v>
      </c>
      <c r="C38" s="234">
        <v>0</v>
      </c>
      <c r="D38" s="234">
        <v>0</v>
      </c>
    </row>
    <row r="39" spans="1:5" ht="15" customHeight="1" x14ac:dyDescent="0.25">
      <c r="A39" s="173" t="s">
        <v>653</v>
      </c>
      <c r="B39" s="196"/>
      <c r="C39" s="230">
        <f>SUM(C35:C38)</f>
        <v>0</v>
      </c>
      <c r="D39" s="230">
        <f>SUM(D35:D38)</f>
        <v>967116999</v>
      </c>
    </row>
    <row r="40" spans="1:5" ht="9" customHeight="1" x14ac:dyDescent="0.25">
      <c r="A40" s="460"/>
      <c r="B40" s="460"/>
      <c r="C40" s="460"/>
      <c r="D40" s="460"/>
    </row>
    <row r="41" spans="1:5" ht="15" customHeight="1" x14ac:dyDescent="0.25">
      <c r="A41" s="173" t="s">
        <v>654</v>
      </c>
      <c r="B41" s="196"/>
      <c r="C41" s="278">
        <v>-3395901</v>
      </c>
      <c r="D41" s="278">
        <v>-449601818</v>
      </c>
    </row>
    <row r="42" spans="1:5" ht="9.75" customHeight="1" x14ac:dyDescent="0.25">
      <c r="A42" s="460"/>
      <c r="B42" s="460"/>
      <c r="C42" s="460"/>
      <c r="D42" s="460"/>
    </row>
    <row r="43" spans="1:5" ht="15" customHeight="1" x14ac:dyDescent="0.25">
      <c r="A43" s="173" t="s">
        <v>655</v>
      </c>
      <c r="B43" s="196"/>
      <c r="C43" s="278">
        <v>5352106</v>
      </c>
      <c r="D43" s="278">
        <v>25639937</v>
      </c>
      <c r="E43" s="210"/>
    </row>
    <row r="44" spans="1:5" ht="15" customHeight="1" x14ac:dyDescent="0.25">
      <c r="A44" s="327" t="s">
        <v>656</v>
      </c>
      <c r="B44" s="331"/>
      <c r="C44" s="328">
        <v>1956206</v>
      </c>
      <c r="D44" s="328">
        <v>5352106</v>
      </c>
      <c r="E44" s="188"/>
    </row>
    <row r="45" spans="1:5" ht="15" customHeight="1" x14ac:dyDescent="0.25">
      <c r="A45" s="476"/>
      <c r="B45" s="478"/>
      <c r="C45" s="478"/>
      <c r="D45" s="479"/>
      <c r="E45" s="330"/>
    </row>
    <row r="46" spans="1:5" ht="15" customHeight="1" x14ac:dyDescent="0.25">
      <c r="A46" s="477"/>
      <c r="B46" s="325"/>
      <c r="C46" s="325"/>
      <c r="D46" s="338"/>
      <c r="E46" s="330"/>
    </row>
    <row r="47" spans="1:5" x14ac:dyDescent="0.25">
      <c r="A47" s="477"/>
      <c r="B47" s="325"/>
      <c r="C47" s="315"/>
      <c r="D47" s="339"/>
      <c r="E47" s="310"/>
    </row>
    <row r="48" spans="1:5" x14ac:dyDescent="0.25">
      <c r="A48" s="477"/>
      <c r="B48" s="325"/>
      <c r="C48" s="315"/>
      <c r="D48" s="339"/>
      <c r="E48" s="310"/>
    </row>
    <row r="49" spans="1:5" ht="13.5" x14ac:dyDescent="0.25">
      <c r="A49" s="340" t="str">
        <f>SNAE!A20</f>
        <v>AROYEHUN IFE LOVE</v>
      </c>
      <c r="B49" s="326"/>
      <c r="C49" s="315"/>
      <c r="D49" s="339"/>
      <c r="E49" s="310"/>
    </row>
    <row r="50" spans="1:5" x14ac:dyDescent="0.25">
      <c r="A50" s="336" t="str">
        <f>SNAE!A21</f>
        <v>Local Government Treasurer (LGT)</v>
      </c>
      <c r="B50" s="326"/>
      <c r="C50" s="315"/>
      <c r="D50" s="339"/>
      <c r="E50" s="310"/>
    </row>
    <row r="51" spans="1:5" x14ac:dyDescent="0.25">
      <c r="A51" s="336" t="str">
        <f>SNAE!A22</f>
        <v>Treasurer Yagba West Local Government</v>
      </c>
      <c r="B51" s="325"/>
      <c r="C51" s="315"/>
      <c r="D51" s="339"/>
      <c r="E51" s="310"/>
    </row>
    <row r="52" spans="1:5" x14ac:dyDescent="0.25">
      <c r="A52" s="341" t="s">
        <v>782</v>
      </c>
      <c r="B52" s="342"/>
      <c r="C52" s="337"/>
      <c r="D52" s="343"/>
      <c r="E52" s="310"/>
    </row>
    <row r="53" spans="1:5" x14ac:dyDescent="0.25">
      <c r="A53" s="313"/>
      <c r="B53" s="332"/>
      <c r="C53" s="313"/>
      <c r="D53" s="313"/>
    </row>
  </sheetData>
  <mergeCells count="8">
    <mergeCell ref="A4:D4"/>
    <mergeCell ref="A1:D1"/>
    <mergeCell ref="A2:D2"/>
    <mergeCell ref="A3:D3"/>
    <mergeCell ref="A45:A48"/>
    <mergeCell ref="B45:D45"/>
    <mergeCell ref="A40:D40"/>
    <mergeCell ref="A42:D42"/>
  </mergeCells>
  <pageMargins left="0.45" right="0.2" top="0.75" bottom="0.75" header="0.3" footer="0.3"/>
  <pageSetup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I47"/>
  <sheetViews>
    <sheetView topLeftCell="A3" zoomScaleNormal="100" zoomScaleSheetLayoutView="100" workbookViewId="0">
      <selection activeCell="D7" sqref="D7:H39"/>
    </sheetView>
  </sheetViews>
  <sheetFormatPr defaultColWidth="19.42578125" defaultRowHeight="10.5" x14ac:dyDescent="0.25"/>
  <cols>
    <col min="1" max="1" width="2.7109375" style="353" customWidth="1"/>
    <col min="2" max="2" width="39" style="353" bestFit="1" customWidth="1"/>
    <col min="3" max="3" width="6.28515625" style="353" bestFit="1" customWidth="1"/>
    <col min="4" max="4" width="17.28515625" style="353" bestFit="1" customWidth="1"/>
    <col min="5" max="5" width="8.140625" style="392" bestFit="1" customWidth="1"/>
    <col min="6" max="6" width="17.28515625" style="357" bestFit="1" customWidth="1"/>
    <col min="7" max="7" width="15.42578125" style="399" bestFit="1" customWidth="1"/>
    <col min="8" max="8" width="16.42578125" style="399" bestFit="1" customWidth="1"/>
    <col min="9" max="16384" width="19.42578125" style="353"/>
  </cols>
  <sheetData>
    <row r="1" spans="1:8" ht="12" x14ac:dyDescent="0.25">
      <c r="A1" s="487" t="str">
        <f>ROC!A1:C1</f>
        <v>Yagba West  Local Government of Kogi State</v>
      </c>
      <c r="B1" s="487"/>
      <c r="C1" s="487"/>
      <c r="D1" s="487"/>
      <c r="E1" s="487"/>
      <c r="F1" s="487"/>
      <c r="G1" s="487"/>
      <c r="H1" s="487"/>
    </row>
    <row r="2" spans="1:8" ht="12" x14ac:dyDescent="0.25">
      <c r="A2" s="487" t="str">
        <f>ROC!A2:C2</f>
        <v>Financial Statements for the Year Ended 31 December 2021</v>
      </c>
      <c r="B2" s="487"/>
      <c r="C2" s="487"/>
      <c r="D2" s="487"/>
      <c r="E2" s="487"/>
      <c r="F2" s="487"/>
      <c r="G2" s="487"/>
      <c r="H2" s="487"/>
    </row>
    <row r="3" spans="1:8" ht="12" x14ac:dyDescent="0.25">
      <c r="A3" s="487" t="s">
        <v>814</v>
      </c>
      <c r="B3" s="487"/>
      <c r="C3" s="487"/>
      <c r="D3" s="487"/>
      <c r="E3" s="487"/>
      <c r="F3" s="487"/>
      <c r="G3" s="487"/>
      <c r="H3" s="487"/>
    </row>
    <row r="4" spans="1:8" x14ac:dyDescent="0.25">
      <c r="A4" s="488"/>
      <c r="B4" s="488"/>
      <c r="C4" s="488"/>
      <c r="D4" s="488"/>
      <c r="E4" s="488"/>
      <c r="F4" s="488"/>
      <c r="G4" s="488"/>
      <c r="H4" s="488"/>
    </row>
    <row r="5" spans="1:8" ht="48" x14ac:dyDescent="0.25">
      <c r="A5" s="488"/>
      <c r="B5" s="488"/>
      <c r="C5" s="354" t="s">
        <v>625</v>
      </c>
      <c r="D5" s="489" t="s">
        <v>774</v>
      </c>
      <c r="E5" s="490"/>
      <c r="F5" s="491"/>
      <c r="G5" s="397" t="str">
        <f>ROC!C5</f>
        <v>Year Ended 31 December 2021</v>
      </c>
      <c r="H5" s="398" t="s">
        <v>1269</v>
      </c>
    </row>
    <row r="6" spans="1:8" ht="36" x14ac:dyDescent="0.25">
      <c r="A6" s="486" t="s">
        <v>978</v>
      </c>
      <c r="B6" s="486"/>
      <c r="C6" s="354"/>
      <c r="D6" s="356" t="s">
        <v>815</v>
      </c>
      <c r="E6" s="355" t="s">
        <v>980</v>
      </c>
      <c r="F6" s="355" t="s">
        <v>816</v>
      </c>
      <c r="H6" s="400"/>
    </row>
    <row r="7" spans="1:8" s="358" customFormat="1" x14ac:dyDescent="0.15">
      <c r="B7" s="359" t="s">
        <v>0</v>
      </c>
      <c r="C7" s="360">
        <v>1</v>
      </c>
      <c r="D7" s="361">
        <v>1667072000</v>
      </c>
      <c r="E7" s="361">
        <v>0</v>
      </c>
      <c r="F7" s="361">
        <v>1667072000</v>
      </c>
      <c r="G7" s="401">
        <v>1234112835.21</v>
      </c>
      <c r="H7" s="401">
        <v>432959164.78999996</v>
      </c>
    </row>
    <row r="8" spans="1:8" s="358" customFormat="1" x14ac:dyDescent="0.15">
      <c r="B8" s="362" t="s">
        <v>817</v>
      </c>
      <c r="C8" s="360"/>
      <c r="D8" s="361">
        <v>0</v>
      </c>
      <c r="E8" s="361">
        <v>0</v>
      </c>
      <c r="F8" s="361">
        <v>0</v>
      </c>
      <c r="G8" s="401">
        <v>0</v>
      </c>
      <c r="H8" s="401">
        <v>0</v>
      </c>
    </row>
    <row r="9" spans="1:8" s="358" customFormat="1" x14ac:dyDescent="0.15">
      <c r="B9" s="359" t="s">
        <v>1157</v>
      </c>
      <c r="C9" s="360"/>
      <c r="D9" s="361">
        <v>0</v>
      </c>
      <c r="E9" s="361">
        <v>0</v>
      </c>
      <c r="F9" s="361">
        <v>0</v>
      </c>
      <c r="G9" s="401">
        <v>0</v>
      </c>
      <c r="H9" s="401">
        <v>0</v>
      </c>
    </row>
    <row r="10" spans="1:8" s="358" customFormat="1" x14ac:dyDescent="0.15">
      <c r="B10" s="362" t="s">
        <v>1158</v>
      </c>
      <c r="C10" s="360">
        <v>1</v>
      </c>
      <c r="D10" s="361">
        <v>0</v>
      </c>
      <c r="E10" s="361">
        <v>0</v>
      </c>
      <c r="F10" s="361">
        <v>0</v>
      </c>
      <c r="G10" s="401">
        <v>7178333.29</v>
      </c>
      <c r="H10" s="401">
        <v>-7178333.29</v>
      </c>
    </row>
    <row r="11" spans="1:8" s="358" customFormat="1" x14ac:dyDescent="0.15">
      <c r="B11" s="362" t="s">
        <v>1159</v>
      </c>
      <c r="C11" s="360">
        <v>1</v>
      </c>
      <c r="D11" s="361">
        <v>0</v>
      </c>
      <c r="E11" s="361">
        <v>0</v>
      </c>
      <c r="F11" s="361">
        <v>0</v>
      </c>
      <c r="G11" s="401">
        <v>1844662.91</v>
      </c>
      <c r="H11" s="401">
        <v>-1844662.91</v>
      </c>
    </row>
    <row r="12" spans="1:8" s="358" customFormat="1" x14ac:dyDescent="0.15">
      <c r="B12" s="362" t="s">
        <v>1160</v>
      </c>
      <c r="C12" s="360"/>
      <c r="D12" s="361">
        <v>0</v>
      </c>
      <c r="E12" s="361">
        <v>0</v>
      </c>
      <c r="F12" s="361">
        <v>0</v>
      </c>
      <c r="G12" s="401"/>
      <c r="H12" s="401">
        <v>0</v>
      </c>
    </row>
    <row r="13" spans="1:8" s="358" customFormat="1" x14ac:dyDescent="0.15">
      <c r="B13" s="362" t="s">
        <v>1161</v>
      </c>
      <c r="C13" s="360"/>
      <c r="D13" s="361">
        <v>0</v>
      </c>
      <c r="E13" s="361">
        <v>0</v>
      </c>
      <c r="F13" s="361">
        <v>0</v>
      </c>
      <c r="G13" s="401">
        <v>0</v>
      </c>
      <c r="H13" s="401">
        <v>0</v>
      </c>
    </row>
    <row r="14" spans="1:8" s="358" customFormat="1" x14ac:dyDescent="0.15">
      <c r="B14" s="359" t="s">
        <v>1162</v>
      </c>
      <c r="C14" s="360">
        <v>1</v>
      </c>
      <c r="D14" s="361">
        <v>0</v>
      </c>
      <c r="E14" s="361">
        <v>0</v>
      </c>
      <c r="F14" s="361">
        <v>0</v>
      </c>
      <c r="G14" s="401">
        <v>66981324.670000002</v>
      </c>
      <c r="H14" s="401">
        <v>-66981324.670000002</v>
      </c>
    </row>
    <row r="15" spans="1:8" s="358" customFormat="1" x14ac:dyDescent="0.15">
      <c r="B15" s="362" t="s">
        <v>1163</v>
      </c>
      <c r="C15" s="360">
        <v>1</v>
      </c>
      <c r="D15" s="361">
        <v>0</v>
      </c>
      <c r="E15" s="361">
        <v>0</v>
      </c>
      <c r="F15" s="361">
        <v>0</v>
      </c>
      <c r="G15" s="401">
        <v>71961364.920000002</v>
      </c>
      <c r="H15" s="401">
        <v>-71961364.920000002</v>
      </c>
    </row>
    <row r="16" spans="1:8" s="358" customFormat="1" x14ac:dyDescent="0.15">
      <c r="B16" s="362" t="s">
        <v>1164</v>
      </c>
      <c r="C16" s="360">
        <v>1</v>
      </c>
      <c r="D16" s="361">
        <v>0</v>
      </c>
      <c r="E16" s="361">
        <v>0</v>
      </c>
      <c r="F16" s="361">
        <v>0</v>
      </c>
      <c r="G16" s="401">
        <v>3658971.79</v>
      </c>
      <c r="H16" s="401">
        <v>-3658971.79</v>
      </c>
    </row>
    <row r="17" spans="2:8" s="358" customFormat="1" x14ac:dyDescent="0.15">
      <c r="B17" s="362" t="s">
        <v>1165</v>
      </c>
      <c r="C17" s="360"/>
      <c r="D17" s="361">
        <v>0</v>
      </c>
      <c r="E17" s="361">
        <v>0</v>
      </c>
      <c r="F17" s="361">
        <v>0</v>
      </c>
      <c r="G17" s="401">
        <v>0</v>
      </c>
      <c r="H17" s="401">
        <v>0</v>
      </c>
    </row>
    <row r="18" spans="2:8" s="358" customFormat="1" x14ac:dyDescent="0.15">
      <c r="B18" s="362" t="s">
        <v>2</v>
      </c>
      <c r="C18" s="360">
        <v>2</v>
      </c>
      <c r="D18" s="361">
        <v>539249870</v>
      </c>
      <c r="E18" s="361">
        <v>0</v>
      </c>
      <c r="F18" s="361">
        <v>0</v>
      </c>
      <c r="G18" s="401">
        <v>644007096.17999995</v>
      </c>
      <c r="H18" s="401">
        <v>-644007096.17999995</v>
      </c>
    </row>
    <row r="19" spans="2:8" s="358" customFormat="1" x14ac:dyDescent="0.15">
      <c r="B19" s="362" t="s">
        <v>3</v>
      </c>
      <c r="C19" s="360">
        <v>3</v>
      </c>
      <c r="D19" s="361">
        <v>2500000</v>
      </c>
      <c r="E19" s="361">
        <v>0</v>
      </c>
      <c r="F19" s="361">
        <v>2500000</v>
      </c>
      <c r="G19" s="401">
        <v>1967000</v>
      </c>
      <c r="H19" s="401">
        <v>533000</v>
      </c>
    </row>
    <row r="20" spans="2:8" s="358" customFormat="1" x14ac:dyDescent="0.15">
      <c r="B20" s="362" t="s">
        <v>4</v>
      </c>
      <c r="C20" s="360">
        <v>4</v>
      </c>
      <c r="D20" s="361">
        <v>23368850</v>
      </c>
      <c r="E20" s="361">
        <v>0</v>
      </c>
      <c r="F20" s="361">
        <v>23368850</v>
      </c>
      <c r="G20" s="401">
        <v>26598627.420000002</v>
      </c>
      <c r="H20" s="401">
        <v>-3229777.4200000018</v>
      </c>
    </row>
    <row r="21" spans="2:8" s="366" customFormat="1" ht="12" x14ac:dyDescent="0.25">
      <c r="B21" s="363" t="s">
        <v>979</v>
      </c>
      <c r="C21" s="364"/>
      <c r="D21" s="365">
        <v>2232190720</v>
      </c>
      <c r="E21" s="365">
        <v>0</v>
      </c>
      <c r="F21" s="365">
        <v>1692940850</v>
      </c>
      <c r="G21" s="402">
        <v>2058310216.3900003</v>
      </c>
      <c r="H21" s="402">
        <v>-365369366.39000034</v>
      </c>
    </row>
    <row r="22" spans="2:8" s="358" customFormat="1" ht="12" x14ac:dyDescent="0.25">
      <c r="B22" s="367"/>
      <c r="C22" s="360"/>
      <c r="D22" s="361"/>
      <c r="E22" s="361"/>
      <c r="F22" s="361"/>
      <c r="G22" s="401"/>
      <c r="H22" s="401"/>
    </row>
    <row r="23" spans="2:8" s="358" customFormat="1" ht="12" x14ac:dyDescent="0.25">
      <c r="B23" s="367" t="s">
        <v>1166</v>
      </c>
      <c r="C23" s="360"/>
      <c r="D23" s="361"/>
      <c r="E23" s="361"/>
      <c r="F23" s="361"/>
      <c r="G23" s="401"/>
      <c r="H23" s="401"/>
    </row>
    <row r="24" spans="2:8" s="358" customFormat="1" ht="12" x14ac:dyDescent="0.25">
      <c r="B24" s="367"/>
      <c r="C24" s="360"/>
      <c r="D24" s="361"/>
      <c r="E24" s="361">
        <v>0</v>
      </c>
      <c r="F24" s="361"/>
      <c r="G24" s="401"/>
      <c r="H24" s="401"/>
    </row>
    <row r="25" spans="2:8" s="358" customFormat="1" ht="12" x14ac:dyDescent="0.25">
      <c r="B25" s="367" t="s">
        <v>1167</v>
      </c>
      <c r="C25" s="360"/>
      <c r="D25" s="361"/>
      <c r="E25" s="361">
        <v>0</v>
      </c>
      <c r="F25" s="361"/>
      <c r="G25" s="401"/>
      <c r="H25" s="401">
        <v>0</v>
      </c>
    </row>
    <row r="26" spans="2:8" s="358" customFormat="1" ht="12" x14ac:dyDescent="0.25">
      <c r="B26" s="367" t="s">
        <v>711</v>
      </c>
      <c r="C26" s="360"/>
      <c r="D26" s="361"/>
      <c r="E26" s="361">
        <v>0</v>
      </c>
      <c r="F26" s="361"/>
      <c r="G26" s="401">
        <v>0</v>
      </c>
      <c r="H26" s="401">
        <v>0</v>
      </c>
    </row>
    <row r="27" spans="2:8" s="358" customFormat="1" ht="12" x14ac:dyDescent="0.25">
      <c r="B27" s="367" t="s">
        <v>975</v>
      </c>
      <c r="C27" s="360"/>
      <c r="D27" s="361"/>
      <c r="E27" s="361">
        <v>0</v>
      </c>
      <c r="F27" s="361"/>
      <c r="G27" s="401"/>
      <c r="H27" s="401">
        <v>0</v>
      </c>
    </row>
    <row r="28" spans="2:8" s="358" customFormat="1" x14ac:dyDescent="0.15">
      <c r="B28" s="368" t="s">
        <v>213</v>
      </c>
      <c r="C28" s="360">
        <v>5</v>
      </c>
      <c r="D28" s="361">
        <v>317030740</v>
      </c>
      <c r="E28" s="361">
        <v>0</v>
      </c>
      <c r="F28" s="361">
        <v>317030740</v>
      </c>
      <c r="G28" s="401">
        <v>276718916.79000002</v>
      </c>
      <c r="H28" s="401">
        <v>40311823.209999979</v>
      </c>
    </row>
    <row r="29" spans="2:8" s="358" customFormat="1" x14ac:dyDescent="0.15">
      <c r="B29" s="369" t="s">
        <v>1168</v>
      </c>
      <c r="C29" s="360"/>
      <c r="D29" s="361">
        <v>144000000</v>
      </c>
      <c r="E29" s="361">
        <v>0</v>
      </c>
      <c r="F29" s="361">
        <v>144000000</v>
      </c>
      <c r="G29" s="401">
        <v>0</v>
      </c>
      <c r="H29" s="401">
        <v>144000000</v>
      </c>
    </row>
    <row r="30" spans="2:8" s="358" customFormat="1" x14ac:dyDescent="0.15">
      <c r="B30" s="369" t="s">
        <v>430</v>
      </c>
      <c r="C30" s="360">
        <v>8</v>
      </c>
      <c r="D30" s="361">
        <v>746082730</v>
      </c>
      <c r="E30" s="361">
        <v>0</v>
      </c>
      <c r="F30" s="361">
        <v>746082730</v>
      </c>
      <c r="G30" s="401">
        <v>1039516738.9000001</v>
      </c>
      <c r="H30" s="401">
        <v>-293434008.9000001</v>
      </c>
    </row>
    <row r="31" spans="2:8" s="358" customFormat="1" x14ac:dyDescent="0.15">
      <c r="B31" s="369" t="s">
        <v>427</v>
      </c>
      <c r="C31" s="360">
        <v>7</v>
      </c>
      <c r="D31" s="361">
        <v>8000000</v>
      </c>
      <c r="E31" s="361">
        <v>0</v>
      </c>
      <c r="F31" s="361">
        <v>8000000</v>
      </c>
      <c r="G31" s="401">
        <v>2823233.98</v>
      </c>
      <c r="H31" s="401">
        <v>5176766.0199999996</v>
      </c>
    </row>
    <row r="32" spans="2:8" s="358" customFormat="1" x14ac:dyDescent="0.15">
      <c r="B32" s="369" t="s">
        <v>429</v>
      </c>
      <c r="C32" s="360"/>
      <c r="D32" s="361"/>
      <c r="E32" s="361">
        <v>0</v>
      </c>
      <c r="F32" s="361"/>
      <c r="G32" s="401">
        <v>170755973.08000001</v>
      </c>
      <c r="H32" s="401">
        <v>-170755973.08000001</v>
      </c>
    </row>
    <row r="33" spans="1:9" s="366" customFormat="1" ht="12" x14ac:dyDescent="0.25">
      <c r="B33" s="367" t="s">
        <v>977</v>
      </c>
      <c r="C33" s="364"/>
      <c r="D33" s="365">
        <v>1215113470</v>
      </c>
      <c r="E33" s="365">
        <v>0</v>
      </c>
      <c r="F33" s="365">
        <v>1215113470</v>
      </c>
      <c r="G33" s="402">
        <v>1489814862.75</v>
      </c>
      <c r="H33" s="402">
        <v>-274701392.75</v>
      </c>
    </row>
    <row r="34" spans="1:9" s="358" customFormat="1" x14ac:dyDescent="0.15">
      <c r="B34" s="369" t="s">
        <v>1169</v>
      </c>
      <c r="C34" s="360"/>
      <c r="D34" s="361"/>
      <c r="E34" s="361">
        <v>0</v>
      </c>
      <c r="F34" s="361"/>
      <c r="G34" s="401"/>
      <c r="H34" s="401"/>
    </row>
    <row r="35" spans="1:9" s="358" customFormat="1" x14ac:dyDescent="0.15">
      <c r="B35" s="369" t="s">
        <v>407</v>
      </c>
      <c r="C35" s="360"/>
      <c r="D35" s="361"/>
      <c r="E35" s="361"/>
      <c r="F35" s="361"/>
      <c r="G35" s="401"/>
      <c r="H35" s="401"/>
    </row>
    <row r="36" spans="1:9" s="358" customFormat="1" ht="12" x14ac:dyDescent="0.25">
      <c r="B36" s="367" t="s">
        <v>1170</v>
      </c>
      <c r="C36" s="370"/>
      <c r="D36" s="361"/>
      <c r="E36" s="361"/>
      <c r="F36" s="361"/>
      <c r="G36" s="401"/>
      <c r="H36" s="401"/>
    </row>
    <row r="37" spans="1:9" s="358" customFormat="1" x14ac:dyDescent="0.15">
      <c r="B37" s="371" t="s">
        <v>889</v>
      </c>
      <c r="C37" s="360">
        <v>14</v>
      </c>
      <c r="D37" s="361">
        <v>864888030</v>
      </c>
      <c r="E37" s="361"/>
      <c r="F37" s="361">
        <v>864888030</v>
      </c>
      <c r="G37" s="401">
        <v>483194852.38999999</v>
      </c>
      <c r="H37" s="401">
        <v>381693177.61000001</v>
      </c>
    </row>
    <row r="38" spans="1:9" s="358" customFormat="1" ht="12" x14ac:dyDescent="0.25">
      <c r="B38" s="367" t="s">
        <v>976</v>
      </c>
      <c r="C38" s="370"/>
      <c r="D38" s="361">
        <v>864888030</v>
      </c>
      <c r="E38" s="361"/>
      <c r="F38" s="361">
        <v>864888030</v>
      </c>
      <c r="G38" s="401">
        <v>483194852.38999999</v>
      </c>
      <c r="H38" s="401">
        <v>381693177.61000001</v>
      </c>
    </row>
    <row r="39" spans="1:9" s="366" customFormat="1" ht="12" x14ac:dyDescent="0.25">
      <c r="B39" s="372" t="s">
        <v>974</v>
      </c>
      <c r="C39" s="373"/>
      <c r="D39" s="374">
        <v>2080001500</v>
      </c>
      <c r="E39" s="374">
        <v>0</v>
      </c>
      <c r="F39" s="374">
        <v>2080001500</v>
      </c>
      <c r="G39" s="403">
        <v>1973009715.1399999</v>
      </c>
      <c r="H39" s="403">
        <v>106991784.86000001</v>
      </c>
    </row>
    <row r="40" spans="1:9" x14ac:dyDescent="0.25">
      <c r="A40" s="375"/>
      <c r="B40" s="376"/>
      <c r="C40" s="376"/>
      <c r="D40" s="376"/>
      <c r="E40" s="377"/>
      <c r="F40" s="377"/>
      <c r="G40" s="404"/>
      <c r="H40" s="405"/>
      <c r="I40" s="378"/>
    </row>
    <row r="41" spans="1:9" x14ac:dyDescent="0.25">
      <c r="A41" s="379"/>
      <c r="B41" s="380"/>
      <c r="C41" s="380"/>
      <c r="D41" s="380"/>
      <c r="E41" s="381"/>
      <c r="F41" s="381"/>
      <c r="G41" s="406"/>
      <c r="H41" s="407"/>
      <c r="I41" s="378"/>
    </row>
    <row r="42" spans="1:9" x14ac:dyDescent="0.25">
      <c r="A42" s="379"/>
      <c r="B42" s="380"/>
      <c r="C42" s="380"/>
      <c r="D42" s="380"/>
      <c r="E42" s="381"/>
      <c r="F42" s="381"/>
      <c r="G42" s="406"/>
      <c r="H42" s="407"/>
      <c r="I42" s="378"/>
    </row>
    <row r="43" spans="1:9" ht="12" x14ac:dyDescent="0.25">
      <c r="A43" s="482" t="str">
        <f>SOC!A49</f>
        <v>AROYEHUN IFE LOVE</v>
      </c>
      <c r="B43" s="483"/>
      <c r="C43" s="382"/>
      <c r="D43" s="380"/>
      <c r="E43" s="381"/>
      <c r="F43" s="381"/>
      <c r="G43" s="406"/>
      <c r="H43" s="407"/>
      <c r="I43" s="378"/>
    </row>
    <row r="44" spans="1:9" s="384" customFormat="1" x14ac:dyDescent="0.25">
      <c r="A44" s="484" t="str">
        <f>SOC!A50</f>
        <v>Local Government Treasurer (LGT)</v>
      </c>
      <c r="B44" s="485"/>
      <c r="C44" s="485"/>
      <c r="D44" s="485"/>
      <c r="E44" s="485"/>
      <c r="F44" s="485"/>
      <c r="G44" s="485"/>
      <c r="H44" s="492"/>
      <c r="I44" s="383"/>
    </row>
    <row r="45" spans="1:9" x14ac:dyDescent="0.25">
      <c r="A45" s="484" t="str">
        <f>SOC!A51</f>
        <v>Treasurer Yagba West Local Government</v>
      </c>
      <c r="B45" s="485"/>
      <c r="C45" s="385"/>
      <c r="D45" s="380"/>
      <c r="E45" s="381"/>
      <c r="F45" s="381"/>
      <c r="G45" s="406"/>
      <c r="H45" s="407"/>
      <c r="I45" s="378"/>
    </row>
    <row r="46" spans="1:9" x14ac:dyDescent="0.25">
      <c r="A46" s="480" t="s">
        <v>782</v>
      </c>
      <c r="B46" s="481"/>
      <c r="C46" s="386"/>
      <c r="D46" s="387"/>
      <c r="E46" s="388"/>
      <c r="F46" s="388"/>
      <c r="G46" s="408"/>
      <c r="H46" s="409"/>
      <c r="I46" s="378"/>
    </row>
    <row r="47" spans="1:9" x14ac:dyDescent="0.25">
      <c r="A47" s="389"/>
      <c r="B47" s="389"/>
      <c r="C47" s="389"/>
      <c r="D47" s="389"/>
      <c r="E47" s="390"/>
      <c r="F47" s="391"/>
      <c r="G47" s="410"/>
      <c r="H47" s="410"/>
    </row>
  </sheetData>
  <mergeCells count="11">
    <mergeCell ref="A46:B46"/>
    <mergeCell ref="A43:B43"/>
    <mergeCell ref="A45:B45"/>
    <mergeCell ref="A6:B6"/>
    <mergeCell ref="A1:H1"/>
    <mergeCell ref="A2:H2"/>
    <mergeCell ref="A3:H3"/>
    <mergeCell ref="A4:H4"/>
    <mergeCell ref="A5:B5"/>
    <mergeCell ref="D5:F5"/>
    <mergeCell ref="A44:H44"/>
  </mergeCells>
  <pageMargins left="0.7" right="0.7" top="0.75" bottom="0.75" header="0.3" footer="0.3"/>
  <pageSetup scale="50"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24"/>
  <sheetViews>
    <sheetView topLeftCell="A22" zoomScaleNormal="100" zoomScaleSheetLayoutView="100" workbookViewId="0">
      <selection sqref="A1:C24"/>
    </sheetView>
  </sheetViews>
  <sheetFormatPr defaultRowHeight="12.75" x14ac:dyDescent="0.25"/>
  <cols>
    <col min="1" max="1" width="59" style="172" bestFit="1" customWidth="1"/>
    <col min="2" max="2" width="6.28515625" style="184" bestFit="1" customWidth="1"/>
    <col min="3" max="3" width="15.140625" style="172" bestFit="1" customWidth="1"/>
    <col min="4" max="4" width="26.42578125" style="172" customWidth="1"/>
    <col min="5" max="16384" width="9.140625" style="172"/>
  </cols>
  <sheetData>
    <row r="1" spans="1:4" ht="13.5" x14ac:dyDescent="0.25">
      <c r="A1" s="461" t="str">
        <f>SOC!A1:D1</f>
        <v>Yagba West  Local Government of Kogi State</v>
      </c>
      <c r="B1" s="461"/>
      <c r="C1" s="461"/>
    </row>
    <row r="2" spans="1:4" ht="13.5" x14ac:dyDescent="0.25">
      <c r="A2" s="461" t="str">
        <f>SOC!A2:D2</f>
        <v>Financial Statements for the Year Ended 31 December 2021</v>
      </c>
      <c r="B2" s="461"/>
      <c r="C2" s="461"/>
    </row>
    <row r="3" spans="1:4" ht="13.5" x14ac:dyDescent="0.25">
      <c r="A3" s="461" t="s">
        <v>832</v>
      </c>
      <c r="B3" s="461"/>
      <c r="C3" s="461"/>
    </row>
    <row r="4" spans="1:4" x14ac:dyDescent="0.25">
      <c r="A4" s="460"/>
      <c r="B4" s="460"/>
      <c r="C4" s="460"/>
    </row>
    <row r="5" spans="1:4" ht="27" x14ac:dyDescent="0.25">
      <c r="A5" s="173" t="s">
        <v>688</v>
      </c>
      <c r="B5" s="196" t="s">
        <v>625</v>
      </c>
      <c r="C5" s="171" t="str">
        <f>SOC!C5</f>
        <v>Year Ended 31 December 2021</v>
      </c>
    </row>
    <row r="6" spans="1:4" ht="13.5" x14ac:dyDescent="0.25">
      <c r="A6" s="173" t="s">
        <v>849</v>
      </c>
      <c r="B6" s="196"/>
      <c r="C6" s="186">
        <f>SFPE!E27</f>
        <v>-559667532.83047581</v>
      </c>
    </row>
    <row r="7" spans="1:4" ht="13.5" x14ac:dyDescent="0.25">
      <c r="A7" s="173" t="s">
        <v>819</v>
      </c>
      <c r="B7" s="196"/>
    </row>
    <row r="8" spans="1:4" x14ac:dyDescent="0.2">
      <c r="A8" s="172" t="s">
        <v>820</v>
      </c>
      <c r="B8" s="245"/>
      <c r="C8" s="281">
        <v>163014373</v>
      </c>
    </row>
    <row r="9" spans="1:4" x14ac:dyDescent="0.25">
      <c r="A9" s="172" t="s">
        <v>826</v>
      </c>
      <c r="C9" s="185">
        <f>-Note22!G19</f>
        <v>0</v>
      </c>
    </row>
    <row r="10" spans="1:4" ht="13.5" x14ac:dyDescent="0.25">
      <c r="A10" s="226" t="s">
        <v>821</v>
      </c>
      <c r="B10" s="240"/>
      <c r="C10" s="227">
        <f>SUM(C6:C9)</f>
        <v>-396653159.83047581</v>
      </c>
      <c r="D10" s="195"/>
    </row>
    <row r="11" spans="1:4" x14ac:dyDescent="0.25">
      <c r="A11" s="493"/>
      <c r="B11" s="493"/>
      <c r="C11" s="493"/>
      <c r="D11" s="195"/>
    </row>
    <row r="12" spans="1:4" ht="13.5" x14ac:dyDescent="0.25">
      <c r="A12" s="173" t="s">
        <v>822</v>
      </c>
      <c r="B12" s="196"/>
    </row>
    <row r="13" spans="1:4" x14ac:dyDescent="0.25">
      <c r="A13" s="172" t="s">
        <v>828</v>
      </c>
      <c r="C13" s="185">
        <v>0</v>
      </c>
    </row>
    <row r="14" spans="1:4" x14ac:dyDescent="0.25">
      <c r="A14" s="172" t="s">
        <v>829</v>
      </c>
      <c r="C14" s="185">
        <v>0</v>
      </c>
    </row>
    <row r="15" spans="1:4" x14ac:dyDescent="0.25">
      <c r="A15" s="172" t="s">
        <v>830</v>
      </c>
      <c r="B15" s="228"/>
      <c r="C15" s="185">
        <f>SOC!C37</f>
        <v>0</v>
      </c>
      <c r="D15" s="185"/>
    </row>
    <row r="16" spans="1:4" ht="13.5" x14ac:dyDescent="0.25">
      <c r="A16" s="226" t="s">
        <v>823</v>
      </c>
      <c r="B16" s="240"/>
      <c r="C16" s="227">
        <f>SUM(C13:C15)</f>
        <v>0</v>
      </c>
    </row>
    <row r="17" spans="1:4" ht="13.5" x14ac:dyDescent="0.25">
      <c r="A17" s="494"/>
      <c r="B17" s="494"/>
      <c r="C17" s="494"/>
    </row>
    <row r="18" spans="1:4" ht="13.5" x14ac:dyDescent="0.25">
      <c r="A18" s="173" t="s">
        <v>824</v>
      </c>
      <c r="B18" s="196"/>
    </row>
    <row r="19" spans="1:4" x14ac:dyDescent="0.2">
      <c r="A19" s="172" t="s">
        <v>827</v>
      </c>
      <c r="B19" s="245"/>
      <c r="C19" s="281">
        <v>-483194852</v>
      </c>
    </row>
    <row r="20" spans="1:4" ht="13.5" x14ac:dyDescent="0.25">
      <c r="A20" s="226" t="s">
        <v>825</v>
      </c>
      <c r="B20" s="240"/>
      <c r="C20" s="229">
        <f>C19</f>
        <v>-483194852</v>
      </c>
    </row>
    <row r="21" spans="1:4" ht="13.5" x14ac:dyDescent="0.25">
      <c r="A21" s="494"/>
      <c r="B21" s="494"/>
      <c r="C21" s="494"/>
    </row>
    <row r="22" spans="1:4" ht="13.5" x14ac:dyDescent="0.25">
      <c r="A22" s="173" t="s">
        <v>831</v>
      </c>
      <c r="B22" s="461"/>
      <c r="C22" s="282">
        <v>-3395901</v>
      </c>
      <c r="D22" s="195"/>
    </row>
    <row r="23" spans="1:4" ht="13.5" x14ac:dyDescent="0.25">
      <c r="A23" s="173" t="s">
        <v>1110</v>
      </c>
      <c r="B23" s="461"/>
      <c r="C23" s="282">
        <v>5352106</v>
      </c>
    </row>
    <row r="24" spans="1:4" ht="13.5" x14ac:dyDescent="0.25">
      <c r="A24" s="173" t="s">
        <v>1111</v>
      </c>
      <c r="B24" s="461"/>
      <c r="C24" s="282">
        <v>1956206</v>
      </c>
    </row>
  </sheetData>
  <mergeCells count="8">
    <mergeCell ref="B22:B24"/>
    <mergeCell ref="A11:C11"/>
    <mergeCell ref="A17:C17"/>
    <mergeCell ref="A21:C21"/>
    <mergeCell ref="A1:C1"/>
    <mergeCell ref="A3:C3"/>
    <mergeCell ref="A2:C2"/>
    <mergeCell ref="A4:C4"/>
  </mergeCells>
  <pageMargins left="0.7" right="0.7" top="0.75" bottom="0.75" header="0.3" footer="0.3"/>
  <pageSetup scale="7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37</vt:i4>
      </vt:variant>
    </vt:vector>
  </HeadingPairs>
  <TitlesOfParts>
    <vt:vector size="88" baseType="lpstr">
      <vt:lpstr>Stat of Fin Performance 1</vt:lpstr>
      <vt:lpstr>Sheet6</vt:lpstr>
      <vt:lpstr>Sheet1</vt:lpstr>
      <vt:lpstr>SFPE</vt:lpstr>
      <vt:lpstr>SFPO</vt:lpstr>
      <vt:lpstr>SNAE</vt:lpstr>
      <vt:lpstr>SOC</vt:lpstr>
      <vt:lpstr>SCBA</vt:lpstr>
      <vt:lpstr>ROC</vt:lpstr>
      <vt:lpstr>1- 5 Gen Inf about Reporting En</vt:lpstr>
      <vt:lpstr>6 - 8 Significant Acting Polici</vt:lpstr>
      <vt:lpstr>1</vt:lpstr>
      <vt:lpstr>1a</vt:lpstr>
      <vt:lpstr>2</vt:lpstr>
      <vt:lpstr>2a</vt:lpstr>
      <vt:lpstr>3</vt:lpstr>
      <vt:lpstr>4</vt:lpstr>
      <vt:lpstr>Note12a</vt:lpstr>
      <vt:lpstr>Note13</vt:lpstr>
      <vt:lpstr>Note14</vt:lpstr>
      <vt:lpstr>5</vt:lpstr>
      <vt:lpstr>6</vt:lpstr>
      <vt:lpstr>Note17</vt:lpstr>
      <vt:lpstr>7</vt:lpstr>
      <vt:lpstr>8</vt:lpstr>
      <vt:lpstr>9</vt:lpstr>
      <vt:lpstr>10</vt:lpstr>
      <vt:lpstr>Note20</vt:lpstr>
      <vt:lpstr>11</vt:lpstr>
      <vt:lpstr>Note20 (C)</vt:lpstr>
      <vt:lpstr>Note 21</vt:lpstr>
      <vt:lpstr>Note22</vt:lpstr>
      <vt:lpstr>Sheet2</vt:lpstr>
      <vt:lpstr>Note 24</vt:lpstr>
      <vt:lpstr>12</vt:lpstr>
      <vt:lpstr>12a</vt:lpstr>
      <vt:lpstr>12b</vt:lpstr>
      <vt:lpstr>Note 25c</vt:lpstr>
      <vt:lpstr>Note 26</vt:lpstr>
      <vt:lpstr>Note 28</vt:lpstr>
      <vt:lpstr>Note 27</vt:lpstr>
      <vt:lpstr>Note 28a</vt:lpstr>
      <vt:lpstr>Note 28 b</vt:lpstr>
      <vt:lpstr>12b (2)</vt:lpstr>
      <vt:lpstr>12b (3)</vt:lpstr>
      <vt:lpstr>13a</vt:lpstr>
      <vt:lpstr>13</vt:lpstr>
      <vt:lpstr>14</vt:lpstr>
      <vt:lpstr>Sheet3</vt:lpstr>
      <vt:lpstr>Sheet4</vt:lpstr>
      <vt:lpstr>Sheet5</vt:lpstr>
      <vt:lpstr>'1'!Print_Area</vt:lpstr>
      <vt:lpstr>'1- 5 Gen Inf about Reporting En'!Print_Area</vt:lpstr>
      <vt:lpstr>'10'!Print_Area</vt:lpstr>
      <vt:lpstr>'11'!Print_Area</vt:lpstr>
      <vt:lpstr>'12'!Print_Area</vt:lpstr>
      <vt:lpstr>'12a'!Print_Area</vt:lpstr>
      <vt:lpstr>'12b'!Print_Area</vt:lpstr>
      <vt:lpstr>'12b (2)'!Print_Area</vt:lpstr>
      <vt:lpstr>'12b (3)'!Print_Area</vt:lpstr>
      <vt:lpstr>'13'!Print_Area</vt:lpstr>
      <vt:lpstr>'13a'!Print_Area</vt:lpstr>
      <vt:lpstr>'14'!Print_Area</vt:lpstr>
      <vt:lpstr>'1a'!Print_Area</vt:lpstr>
      <vt:lpstr>'2'!Print_Area</vt:lpstr>
      <vt:lpstr>'2a'!Print_Area</vt:lpstr>
      <vt:lpstr>'3'!Print_Area</vt:lpstr>
      <vt:lpstr>'6 - 8 Significant Acting Polici'!Print_Area</vt:lpstr>
      <vt:lpstr>'7'!Print_Area</vt:lpstr>
      <vt:lpstr>'8'!Print_Area</vt:lpstr>
      <vt:lpstr>'9'!Print_Area</vt:lpstr>
      <vt:lpstr>'Note 21'!Print_Area</vt:lpstr>
      <vt:lpstr>'Note 24'!Print_Area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(C)'!Print_Area</vt:lpstr>
      <vt:lpstr>Note22!Print_Area</vt:lpstr>
      <vt:lpstr>ROC!Print_Area</vt:lpstr>
      <vt:lpstr>SCBA!Print_Area</vt:lpstr>
      <vt:lpstr>SFPO!Print_Area</vt:lpstr>
      <vt:lpstr>SNAE!Print_Area</vt:lpstr>
      <vt:lpstr>SOC!Print_Area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2022-08-31T13:24:56Z</dcterms:modified>
</cp:coreProperties>
</file>